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z\Documents\Falmouth Commodores\"/>
    </mc:Choice>
  </mc:AlternateContent>
  <xr:revisionPtr revIDLastSave="0" documentId="10_ncr:8100000_{0A22C0C3-87E7-4566-9704-0E37089BD83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Falmouth Stats" sheetId="1" r:id="rId1"/>
    <sheet name="Sheet3" sheetId="2" r:id="rId2"/>
  </sheets>
  <calcPr calcId="162913"/>
</workbook>
</file>

<file path=xl/calcChain.xml><?xml version="1.0" encoding="utf-8"?>
<calcChain xmlns="http://schemas.openxmlformats.org/spreadsheetml/2006/main">
  <c r="AE53" i="1" l="1"/>
  <c r="AA53" i="1"/>
  <c r="W53" i="1"/>
  <c r="V53" i="1"/>
  <c r="U53" i="1"/>
  <c r="T53" i="1"/>
  <c r="S53" i="1"/>
  <c r="R53" i="1"/>
  <c r="Q53" i="1"/>
  <c r="P53" i="1"/>
  <c r="O53" i="1"/>
  <c r="M53" i="1"/>
  <c r="L53" i="1"/>
  <c r="Y53" i="1" s="1"/>
  <c r="K53" i="1"/>
  <c r="J53" i="1"/>
  <c r="AD53" i="1" s="1"/>
  <c r="H53" i="1"/>
  <c r="G53" i="1"/>
  <c r="F53" i="1"/>
  <c r="AG53" i="1" s="1"/>
  <c r="E53" i="1"/>
  <c r="D53" i="1"/>
  <c r="AH52" i="1"/>
  <c r="AG52" i="1"/>
  <c r="AF52" i="1"/>
  <c r="AE52" i="1"/>
  <c r="AD52" i="1"/>
  <c r="AC52" i="1"/>
  <c r="AB52" i="1"/>
  <c r="AA52" i="1"/>
  <c r="Z52" i="1"/>
  <c r="Y52" i="1"/>
  <c r="AH51" i="1"/>
  <c r="AG51" i="1"/>
  <c r="AF51" i="1"/>
  <c r="AE51" i="1"/>
  <c r="AD51" i="1"/>
  <c r="AC51" i="1"/>
  <c r="AB51" i="1"/>
  <c r="AA51" i="1"/>
  <c r="Z51" i="1"/>
  <c r="Y51" i="1"/>
  <c r="AH50" i="1"/>
  <c r="AG50" i="1"/>
  <c r="AF50" i="1"/>
  <c r="AE50" i="1"/>
  <c r="AD50" i="1"/>
  <c r="AC50" i="1"/>
  <c r="AB50" i="1"/>
  <c r="AA50" i="1"/>
  <c r="Z50" i="1"/>
  <c r="Y50" i="1"/>
  <c r="AH49" i="1"/>
  <c r="AG49" i="1"/>
  <c r="AF49" i="1"/>
  <c r="AE49" i="1"/>
  <c r="AD49" i="1"/>
  <c r="AC49" i="1"/>
  <c r="AB49" i="1"/>
  <c r="AA49" i="1"/>
  <c r="Z49" i="1"/>
  <c r="Y49" i="1"/>
  <c r="AH48" i="1"/>
  <c r="AG48" i="1"/>
  <c r="AF48" i="1"/>
  <c r="AE48" i="1"/>
  <c r="AD48" i="1"/>
  <c r="AC48" i="1"/>
  <c r="AB48" i="1"/>
  <c r="AA48" i="1"/>
  <c r="Z48" i="1"/>
  <c r="Y48" i="1"/>
  <c r="AH47" i="1"/>
  <c r="AG47" i="1"/>
  <c r="AF47" i="1"/>
  <c r="AE47" i="1"/>
  <c r="AD47" i="1"/>
  <c r="AC47" i="1"/>
  <c r="AB47" i="1"/>
  <c r="AA47" i="1"/>
  <c r="Z47" i="1"/>
  <c r="Y47" i="1"/>
  <c r="AG46" i="1"/>
  <c r="AE46" i="1"/>
  <c r="AD46" i="1"/>
  <c r="AA46" i="1"/>
  <c r="Y46" i="1"/>
  <c r="N46" i="1"/>
  <c r="AH45" i="1"/>
  <c r="AG45" i="1"/>
  <c r="AF45" i="1"/>
  <c r="AE45" i="1"/>
  <c r="AD45" i="1"/>
  <c r="AC45" i="1"/>
  <c r="AB45" i="1"/>
  <c r="AA45" i="1"/>
  <c r="Z45" i="1"/>
  <c r="Y45" i="1"/>
  <c r="AH44" i="1"/>
  <c r="AG44" i="1"/>
  <c r="AF44" i="1"/>
  <c r="AE44" i="1"/>
  <c r="AD44" i="1"/>
  <c r="AC44" i="1"/>
  <c r="AB44" i="1"/>
  <c r="AA44" i="1"/>
  <c r="Z44" i="1"/>
  <c r="Y44" i="1"/>
  <c r="AH43" i="1"/>
  <c r="AG43" i="1"/>
  <c r="AF43" i="1"/>
  <c r="AE43" i="1"/>
  <c r="AD43" i="1"/>
  <c r="AC43" i="1"/>
  <c r="AB43" i="1"/>
  <c r="AA43" i="1"/>
  <c r="Z43" i="1"/>
  <c r="Y43" i="1"/>
  <c r="AH42" i="1"/>
  <c r="AG42" i="1"/>
  <c r="AE42" i="1"/>
  <c r="AD42" i="1"/>
  <c r="AC42" i="1"/>
  <c r="AA42" i="1"/>
  <c r="Z42" i="1"/>
  <c r="Y42" i="1"/>
  <c r="N42" i="1"/>
  <c r="AF42" i="1" s="1"/>
  <c r="AH41" i="1"/>
  <c r="AG41" i="1"/>
  <c r="AF41" i="1"/>
  <c r="AE41" i="1"/>
  <c r="AD41" i="1"/>
  <c r="AC41" i="1"/>
  <c r="AB41" i="1"/>
  <c r="AA41" i="1"/>
  <c r="Z41" i="1"/>
  <c r="Y41" i="1"/>
  <c r="AH40" i="1"/>
  <c r="AG40" i="1"/>
  <c r="AF40" i="1"/>
  <c r="AE40" i="1"/>
  <c r="AD40" i="1"/>
  <c r="AC40" i="1"/>
  <c r="AB40" i="1"/>
  <c r="AA40" i="1"/>
  <c r="Z40" i="1"/>
  <c r="Y40" i="1"/>
  <c r="AH39" i="1"/>
  <c r="AG39" i="1"/>
  <c r="AF39" i="1"/>
  <c r="AE39" i="1"/>
  <c r="AD39" i="1"/>
  <c r="AC39" i="1"/>
  <c r="AB39" i="1"/>
  <c r="AA39" i="1"/>
  <c r="Z39" i="1"/>
  <c r="Y39" i="1"/>
  <c r="AH38" i="1"/>
  <c r="AG38" i="1"/>
  <c r="AF38" i="1"/>
  <c r="AE38" i="1"/>
  <c r="AD38" i="1"/>
  <c r="AC38" i="1"/>
  <c r="AB38" i="1"/>
  <c r="AA38" i="1"/>
  <c r="Z38" i="1"/>
  <c r="Y38" i="1"/>
  <c r="AH37" i="1"/>
  <c r="AG37" i="1"/>
  <c r="AF37" i="1"/>
  <c r="AE37" i="1"/>
  <c r="AD37" i="1"/>
  <c r="AC37" i="1"/>
  <c r="AB37" i="1"/>
  <c r="AA37" i="1"/>
  <c r="Z37" i="1"/>
  <c r="Y37" i="1"/>
  <c r="AH36" i="1"/>
  <c r="AG36" i="1"/>
  <c r="AF36" i="1"/>
  <c r="AE36" i="1"/>
  <c r="AD36" i="1"/>
  <c r="AC36" i="1"/>
  <c r="AB36" i="1"/>
  <c r="AA36" i="1"/>
  <c r="Z36" i="1"/>
  <c r="Y36" i="1"/>
  <c r="AG35" i="1"/>
  <c r="AE35" i="1"/>
  <c r="AD35" i="1"/>
  <c r="AA35" i="1"/>
  <c r="Y35" i="1"/>
  <c r="N35" i="1"/>
  <c r="AH34" i="1"/>
  <c r="AG34" i="1"/>
  <c r="AF34" i="1"/>
  <c r="AE34" i="1"/>
  <c r="AD34" i="1"/>
  <c r="AC34" i="1"/>
  <c r="AB34" i="1"/>
  <c r="AA34" i="1"/>
  <c r="Z34" i="1"/>
  <c r="Y34" i="1"/>
  <c r="AH33" i="1"/>
  <c r="AG33" i="1"/>
  <c r="AF33" i="1"/>
  <c r="AE33" i="1"/>
  <c r="AD33" i="1"/>
  <c r="AC33" i="1"/>
  <c r="AB33" i="1"/>
  <c r="AA33" i="1"/>
  <c r="Z33" i="1"/>
  <c r="Y33" i="1"/>
  <c r="AH32" i="1"/>
  <c r="AG32" i="1"/>
  <c r="AF32" i="1"/>
  <c r="AE32" i="1"/>
  <c r="AD32" i="1"/>
  <c r="AC32" i="1"/>
  <c r="AB32" i="1"/>
  <c r="AA32" i="1"/>
  <c r="Z32" i="1"/>
  <c r="Y32" i="1"/>
  <c r="AH31" i="1"/>
  <c r="AG31" i="1"/>
  <c r="AF31" i="1"/>
  <c r="AE31" i="1"/>
  <c r="AD31" i="1"/>
  <c r="AC31" i="1"/>
  <c r="AB31" i="1"/>
  <c r="AA31" i="1"/>
  <c r="Z31" i="1"/>
  <c r="Y31" i="1"/>
  <c r="AH30" i="1"/>
  <c r="AG30" i="1"/>
  <c r="AF30" i="1"/>
  <c r="AE30" i="1"/>
  <c r="AD30" i="1"/>
  <c r="AC30" i="1"/>
  <c r="AB30" i="1"/>
  <c r="AA30" i="1"/>
  <c r="Z30" i="1"/>
  <c r="Y30" i="1"/>
  <c r="AH29" i="1"/>
  <c r="AG29" i="1"/>
  <c r="AF29" i="1"/>
  <c r="AE29" i="1"/>
  <c r="AD29" i="1"/>
  <c r="AC29" i="1"/>
  <c r="AB29" i="1"/>
  <c r="AA29" i="1"/>
  <c r="Z29" i="1"/>
  <c r="Y29" i="1"/>
  <c r="AH28" i="1"/>
  <c r="AG28" i="1"/>
  <c r="AF28" i="1"/>
  <c r="AE28" i="1"/>
  <c r="AD28" i="1"/>
  <c r="AC28" i="1"/>
  <c r="AB28" i="1"/>
  <c r="AA28" i="1"/>
  <c r="Z28" i="1"/>
  <c r="Y28" i="1"/>
  <c r="AH27" i="1"/>
  <c r="AG27" i="1"/>
  <c r="AF27" i="1"/>
  <c r="AE27" i="1"/>
  <c r="AD27" i="1"/>
  <c r="AC27" i="1"/>
  <c r="AB27" i="1"/>
  <c r="AA27" i="1"/>
  <c r="Z27" i="1"/>
  <c r="Y27" i="1"/>
  <c r="AH26" i="1"/>
  <c r="AG26" i="1"/>
  <c r="AF26" i="1"/>
  <c r="AE26" i="1"/>
  <c r="AD26" i="1"/>
  <c r="AC26" i="1"/>
  <c r="AB26" i="1"/>
  <c r="AA26" i="1"/>
  <c r="Z26" i="1"/>
  <c r="Y26" i="1"/>
  <c r="AH25" i="1"/>
  <c r="AG25" i="1"/>
  <c r="AF25" i="1"/>
  <c r="AE25" i="1"/>
  <c r="AD25" i="1"/>
  <c r="AC25" i="1"/>
  <c r="AB25" i="1"/>
  <c r="AA25" i="1"/>
  <c r="Z25" i="1"/>
  <c r="Y25" i="1"/>
  <c r="AH24" i="1"/>
  <c r="AG24" i="1"/>
  <c r="AF24" i="1"/>
  <c r="AE24" i="1"/>
  <c r="AD24" i="1"/>
  <c r="AC24" i="1"/>
  <c r="AB24" i="1"/>
  <c r="AA24" i="1"/>
  <c r="Z24" i="1"/>
  <c r="Y24" i="1"/>
  <c r="AH23" i="1"/>
  <c r="AG23" i="1"/>
  <c r="AF23" i="1"/>
  <c r="AE23" i="1"/>
  <c r="AD23" i="1"/>
  <c r="AC23" i="1"/>
  <c r="AB23" i="1"/>
  <c r="AA23" i="1"/>
  <c r="Z23" i="1"/>
  <c r="Y23" i="1"/>
  <c r="X20" i="1"/>
  <c r="W20" i="1"/>
  <c r="V20" i="1"/>
  <c r="U20" i="1"/>
  <c r="T20" i="1"/>
  <c r="S20" i="1"/>
  <c r="R20" i="1"/>
  <c r="Q20" i="1"/>
  <c r="AI20" i="1" s="1"/>
  <c r="P20" i="1"/>
  <c r="O20" i="1"/>
  <c r="AF20" i="1" s="1"/>
  <c r="M20" i="1"/>
  <c r="L20" i="1"/>
  <c r="AB20" i="1" s="1"/>
  <c r="K20" i="1"/>
  <c r="J20" i="1"/>
  <c r="I20" i="1"/>
  <c r="H20" i="1"/>
  <c r="G20" i="1"/>
  <c r="E20" i="1"/>
  <c r="D20" i="1"/>
  <c r="AI19" i="1"/>
  <c r="AF19" i="1"/>
  <c r="AE19" i="1"/>
  <c r="AB19" i="1"/>
  <c r="AD19" i="1" s="1"/>
  <c r="AA19" i="1"/>
  <c r="AC19" i="1" s="1"/>
  <c r="N19" i="1"/>
  <c r="Z19" i="1" s="1"/>
  <c r="F19" i="1"/>
  <c r="AI18" i="1"/>
  <c r="AF18" i="1"/>
  <c r="AE18" i="1"/>
  <c r="AB18" i="1"/>
  <c r="AD18" i="1" s="1"/>
  <c r="AA18" i="1"/>
  <c r="N18" i="1"/>
  <c r="Z18" i="1" s="1"/>
  <c r="F18" i="1"/>
  <c r="AI17" i="1"/>
  <c r="AF17" i="1"/>
  <c r="AE17" i="1"/>
  <c r="AB17" i="1"/>
  <c r="AD17" i="1" s="1"/>
  <c r="AA17" i="1"/>
  <c r="AC17" i="1" s="1"/>
  <c r="N17" i="1"/>
  <c r="Z17" i="1" s="1"/>
  <c r="F17" i="1"/>
  <c r="AI16" i="1"/>
  <c r="AF16" i="1"/>
  <c r="AE16" i="1"/>
  <c r="AB16" i="1"/>
  <c r="AA16" i="1"/>
  <c r="AC16" i="1" s="1"/>
  <c r="N16" i="1"/>
  <c r="Z16" i="1" s="1"/>
  <c r="F16" i="1"/>
  <c r="AI15" i="1"/>
  <c r="AF15" i="1"/>
  <c r="AE15" i="1"/>
  <c r="AB15" i="1"/>
  <c r="AA15" i="1"/>
  <c r="AC15" i="1" s="1"/>
  <c r="N15" i="1"/>
  <c r="Z15" i="1" s="1"/>
  <c r="F15" i="1"/>
  <c r="AI14" i="1"/>
  <c r="AF14" i="1"/>
  <c r="AB14" i="1"/>
  <c r="N14" i="1"/>
  <c r="Z14" i="1" s="1"/>
  <c r="F14" i="1"/>
  <c r="AI13" i="1"/>
  <c r="AG13" i="1"/>
  <c r="AF13" i="1"/>
  <c r="AB13" i="1"/>
  <c r="N13" i="1"/>
  <c r="Z13" i="1" s="1"/>
  <c r="F13" i="1"/>
  <c r="AH13" i="1" s="1"/>
  <c r="AI12" i="1"/>
  <c r="AG12" i="1"/>
  <c r="AF12" i="1"/>
  <c r="AB12" i="1"/>
  <c r="AD12" i="1" s="1"/>
  <c r="AA12" i="1"/>
  <c r="AC12" i="1" s="1"/>
  <c r="N12" i="1"/>
  <c r="Z12" i="1" s="1"/>
  <c r="F12" i="1"/>
  <c r="AH12" i="1" s="1"/>
  <c r="AI11" i="1"/>
  <c r="AG11" i="1"/>
  <c r="AF11" i="1"/>
  <c r="AB11" i="1"/>
  <c r="AD11" i="1" s="1"/>
  <c r="AA11" i="1"/>
  <c r="AC11" i="1" s="1"/>
  <c r="N11" i="1"/>
  <c r="Z11" i="1" s="1"/>
  <c r="F11" i="1"/>
  <c r="AH11" i="1" s="1"/>
  <c r="AI10" i="1"/>
  <c r="AG10" i="1"/>
  <c r="AF10" i="1"/>
  <c r="AB10" i="1"/>
  <c r="AD10" i="1" s="1"/>
  <c r="N10" i="1"/>
  <c r="Z10" i="1" s="1"/>
  <c r="F10" i="1"/>
  <c r="AH10" i="1" s="1"/>
  <c r="AI9" i="1"/>
  <c r="AF9" i="1"/>
  <c r="AB9" i="1"/>
  <c r="N9" i="1"/>
  <c r="Z9" i="1" s="1"/>
  <c r="F9" i="1"/>
  <c r="AH9" i="1" s="1"/>
  <c r="AI8" i="1"/>
  <c r="AG8" i="1"/>
  <c r="AF8" i="1"/>
  <c r="AB8" i="1"/>
  <c r="N8" i="1"/>
  <c r="Z8" i="1" s="1"/>
  <c r="F8" i="1"/>
  <c r="AH8" i="1" s="1"/>
  <c r="AI7" i="1"/>
  <c r="AG7" i="1"/>
  <c r="AF7" i="1"/>
  <c r="AB7" i="1"/>
  <c r="AD7" i="1" s="1"/>
  <c r="AA7" i="1"/>
  <c r="AC7" i="1" s="1"/>
  <c r="N7" i="1"/>
  <c r="Z7" i="1" s="1"/>
  <c r="F7" i="1"/>
  <c r="AH7" i="1" s="1"/>
  <c r="AI6" i="1"/>
  <c r="AG6" i="1"/>
  <c r="AF6" i="1"/>
  <c r="AB6" i="1"/>
  <c r="AD6" i="1" s="1"/>
  <c r="N6" i="1"/>
  <c r="Z6" i="1" s="1"/>
  <c r="F6" i="1"/>
  <c r="AH6" i="1" s="1"/>
  <c r="AI5" i="1"/>
  <c r="AF5" i="1"/>
  <c r="AB5" i="1"/>
  <c r="N5" i="1"/>
  <c r="Z5" i="1" s="1"/>
  <c r="F5" i="1"/>
  <c r="AH5" i="1" s="1"/>
  <c r="AI4" i="1"/>
  <c r="AG4" i="1"/>
  <c r="AF4" i="1"/>
  <c r="AB4" i="1"/>
  <c r="N4" i="1"/>
  <c r="Z4" i="1" s="1"/>
  <c r="F4" i="1"/>
  <c r="AH4" i="1" s="1"/>
  <c r="AI3" i="1"/>
  <c r="AG3" i="1"/>
  <c r="AF3" i="1"/>
  <c r="AB3" i="1"/>
  <c r="AD3" i="1" s="1"/>
  <c r="AA3" i="1"/>
  <c r="AC3" i="1" s="1"/>
  <c r="N3" i="1"/>
  <c r="Z3" i="1" s="1"/>
  <c r="F3" i="1"/>
  <c r="AH3" i="1" s="1"/>
  <c r="AI2" i="1"/>
  <c r="AG2" i="1"/>
  <c r="AF2" i="1"/>
  <c r="AB2" i="1"/>
  <c r="AD2" i="1" s="1"/>
  <c r="N2" i="1"/>
  <c r="Z2" i="1" s="1"/>
  <c r="F2" i="1"/>
  <c r="AE13" i="1" l="1"/>
  <c r="AH14" i="1"/>
  <c r="AG14" i="1"/>
  <c r="AH15" i="1"/>
  <c r="AG15" i="1"/>
  <c r="AE2" i="1"/>
  <c r="AD4" i="1"/>
  <c r="AA5" i="1"/>
  <c r="AC5" i="1" s="1"/>
  <c r="AE6" i="1"/>
  <c r="AD8" i="1"/>
  <c r="AA9" i="1"/>
  <c r="AC9" i="1" s="1"/>
  <c r="AE10" i="1"/>
  <c r="AA13" i="1"/>
  <c r="AC13" i="1" s="1"/>
  <c r="AE14" i="1"/>
  <c r="AA2" i="1"/>
  <c r="AC2" i="1" s="1"/>
  <c r="AE3" i="1"/>
  <c r="AD5" i="1"/>
  <c r="AG5" i="1"/>
  <c r="AA6" i="1"/>
  <c r="AC6" i="1" s="1"/>
  <c r="AE7" i="1"/>
  <c r="AD9" i="1"/>
  <c r="AG9" i="1"/>
  <c r="AA10" i="1"/>
  <c r="AC10" i="1" s="1"/>
  <c r="AE11" i="1"/>
  <c r="AD13" i="1"/>
  <c r="AA14" i="1"/>
  <c r="AC14" i="1" s="1"/>
  <c r="AD16" i="1"/>
  <c r="AH17" i="1"/>
  <c r="AG17" i="1"/>
  <c r="AH35" i="1"/>
  <c r="Z35" i="1"/>
  <c r="AC35" i="1"/>
  <c r="AH46" i="1"/>
  <c r="Z46" i="1"/>
  <c r="AC46" i="1"/>
  <c r="AE12" i="1"/>
  <c r="AD14" i="1"/>
  <c r="AD15" i="1"/>
  <c r="AH16" i="1"/>
  <c r="AG16" i="1"/>
  <c r="AC18" i="1"/>
  <c r="N20" i="1"/>
  <c r="AE4" i="1"/>
  <c r="AE8" i="1"/>
  <c r="F20" i="1"/>
  <c r="AH2" i="1"/>
  <c r="AA4" i="1"/>
  <c r="AC4" i="1" s="1"/>
  <c r="AE5" i="1"/>
  <c r="AA8" i="1"/>
  <c r="AC8" i="1" s="1"/>
  <c r="AE9" i="1"/>
  <c r="AH19" i="1"/>
  <c r="AG19" i="1"/>
  <c r="N53" i="1"/>
  <c r="AH53" i="1" s="1"/>
  <c r="AH18" i="1"/>
  <c r="AG18" i="1"/>
  <c r="AB35" i="1"/>
  <c r="AF35" i="1"/>
  <c r="AB46" i="1"/>
  <c r="AF46" i="1"/>
  <c r="AB42" i="1"/>
  <c r="AC53" i="1" l="1"/>
  <c r="Z53" i="1"/>
  <c r="AF53" i="1"/>
  <c r="AB53" i="1"/>
  <c r="AE20" i="1"/>
  <c r="AA20" i="1"/>
  <c r="AC20" i="1" s="1"/>
  <c r="Z20" i="1"/>
  <c r="AD20" i="1" s="1"/>
  <c r="AH20" i="1"/>
  <c r="AG20" i="1"/>
</calcChain>
</file>

<file path=xl/sharedStrings.xml><?xml version="1.0" encoding="utf-8"?>
<sst xmlns="http://schemas.openxmlformats.org/spreadsheetml/2006/main" count="213" uniqueCount="142">
  <si>
    <t>Position Players</t>
  </si>
  <si>
    <t>SCHOOL</t>
  </si>
  <si>
    <t>Position</t>
  </si>
  <si>
    <t>G</t>
  </si>
  <si>
    <t>GS</t>
  </si>
  <si>
    <t>PA</t>
  </si>
  <si>
    <t>AB</t>
  </si>
  <si>
    <t>R</t>
  </si>
  <si>
    <t>1B</t>
  </si>
  <si>
    <t>2B</t>
  </si>
  <si>
    <t>3B</t>
  </si>
  <si>
    <t>HR</t>
  </si>
  <si>
    <t>RBI</t>
  </si>
  <si>
    <t>H</t>
  </si>
  <si>
    <t>uBB</t>
  </si>
  <si>
    <t>iBB</t>
  </si>
  <si>
    <t>BB</t>
  </si>
  <si>
    <t>K</t>
  </si>
  <si>
    <t>HBP</t>
  </si>
  <si>
    <t>SF</t>
  </si>
  <si>
    <t>SH</t>
  </si>
  <si>
    <t>SB</t>
  </si>
  <si>
    <t>SBA</t>
  </si>
  <si>
    <t>E</t>
  </si>
  <si>
    <t>AVG</t>
  </si>
  <si>
    <t>OBP</t>
  </si>
  <si>
    <t>SLG</t>
  </si>
  <si>
    <t>OPS</t>
  </si>
  <si>
    <t>ISO</t>
  </si>
  <si>
    <t>BABIP</t>
  </si>
  <si>
    <t>wOBA</t>
  </si>
  <si>
    <t>BB%</t>
  </si>
  <si>
    <t>K%</t>
  </si>
  <si>
    <t>BB:K</t>
  </si>
  <si>
    <t>Jordan Anderson</t>
  </si>
  <si>
    <t>Mississippi St</t>
  </si>
  <si>
    <t>OF</t>
  </si>
  <si>
    <t>Cameron Cannon</t>
  </si>
  <si>
    <t>Arizona</t>
  </si>
  <si>
    <t>2nd/INF</t>
  </si>
  <si>
    <t>Hayden Cantrelle</t>
  </si>
  <si>
    <t>Louisiana-Lafayette</t>
  </si>
  <si>
    <t>SS/INF</t>
  </si>
  <si>
    <t>Trei Cruz</t>
  </si>
  <si>
    <t>Rice</t>
  </si>
  <si>
    <t>SS</t>
  </si>
  <si>
    <t>Logan Davidson</t>
  </si>
  <si>
    <t>Clemson</t>
  </si>
  <si>
    <t>Logan Foster</t>
  </si>
  <si>
    <t>Texas A&amp;M</t>
  </si>
  <si>
    <t>Edouard Julien</t>
  </si>
  <si>
    <t>Auburn</t>
  </si>
  <si>
    <t>INF/OF</t>
  </si>
  <si>
    <t>Marc Coffers</t>
  </si>
  <si>
    <t>Florida Gulf Coast</t>
  </si>
  <si>
    <t>OF/C</t>
  </si>
  <si>
    <t>Marvin Malone</t>
  </si>
  <si>
    <t>Southeastern University</t>
  </si>
  <si>
    <t>Will Brennan</t>
  </si>
  <si>
    <t>Kansas State</t>
  </si>
  <si>
    <t>Maverick Handley</t>
  </si>
  <si>
    <t>Stanford</t>
  </si>
  <si>
    <t>C</t>
  </si>
  <si>
    <t>Austin Masel</t>
  </si>
  <si>
    <t>Holy Cross</t>
  </si>
  <si>
    <t>Austin Langworthy</t>
  </si>
  <si>
    <t>Florida</t>
  </si>
  <si>
    <t>OF/LHP</t>
  </si>
  <si>
    <t>Davis Sims</t>
  </si>
  <si>
    <t>Murray State</t>
  </si>
  <si>
    <t>1B/3B</t>
  </si>
  <si>
    <t>Steven Williams</t>
  </si>
  <si>
    <t>C/1B</t>
  </si>
  <si>
    <t>Terence Norman</t>
  </si>
  <si>
    <t>Kennesaw State</t>
  </si>
  <si>
    <t>CJ Schaeffer</t>
  </si>
  <si>
    <t>Western Illinois</t>
  </si>
  <si>
    <t>Kyle Stowers</t>
  </si>
  <si>
    <t>TOTAL:</t>
  </si>
  <si>
    <t>Pitchers</t>
  </si>
  <si>
    <t>IP</t>
  </si>
  <si>
    <t>W</t>
  </si>
  <si>
    <t>L</t>
  </si>
  <si>
    <t>TBF</t>
  </si>
  <si>
    <t>ER</t>
  </si>
  <si>
    <t>WP</t>
  </si>
  <si>
    <t>SV</t>
  </si>
  <si>
    <t>ERA</t>
  </si>
  <si>
    <t>WHIP</t>
  </si>
  <si>
    <t>BAA</t>
  </si>
  <si>
    <t>OBA</t>
  </si>
  <si>
    <t>FIP</t>
  </si>
  <si>
    <t>K/9</t>
  </si>
  <si>
    <t>BB/9</t>
  </si>
  <si>
    <t>HR/9</t>
  </si>
  <si>
    <t>K:BB</t>
  </si>
  <si>
    <t>Dan Metzdorf</t>
  </si>
  <si>
    <t>Boston College</t>
  </si>
  <si>
    <t>LHP</t>
  </si>
  <si>
    <t>AJ Block</t>
  </si>
  <si>
    <t>Washington St</t>
  </si>
  <si>
    <t>Tanner Burns</t>
  </si>
  <si>
    <t>RHP</t>
  </si>
  <si>
    <t>Matt Canterino</t>
  </si>
  <si>
    <t>Tyler Dyson</t>
  </si>
  <si>
    <t>Will Ethridge</t>
  </si>
  <si>
    <t>Ole Miss</t>
  </si>
  <si>
    <t>Brent Killam</t>
  </si>
  <si>
    <t>Georgetown</t>
  </si>
  <si>
    <t>Jordan Cox</t>
  </si>
  <si>
    <t>Dayton</t>
  </si>
  <si>
    <t>RHP/INF</t>
  </si>
  <si>
    <t>Declan Cronin</t>
  </si>
  <si>
    <t>Peyton Glavine</t>
  </si>
  <si>
    <t>Patrick McGowan</t>
  </si>
  <si>
    <t>Ian Koch</t>
  </si>
  <si>
    <t>Adam Laskey</t>
  </si>
  <si>
    <t>Duke</t>
  </si>
  <si>
    <t>Jack Little</t>
  </si>
  <si>
    <t>Nick Mikolajchak</t>
  </si>
  <si>
    <t>Sam Houston State</t>
  </si>
  <si>
    <t>Carmen Mlodzinski</t>
  </si>
  <si>
    <t>South Carolina</t>
  </si>
  <si>
    <t>Logan Rinehart</t>
  </si>
  <si>
    <t>California Baptist</t>
  </si>
  <si>
    <t>TJ Sikkema</t>
  </si>
  <si>
    <t>Missouri</t>
  </si>
  <si>
    <t>Mitchell Stone</t>
  </si>
  <si>
    <t>Oklahoma State</t>
  </si>
  <si>
    <t>Spencer Strider</t>
  </si>
  <si>
    <t>CJ VanEyk</t>
  </si>
  <si>
    <t>Florida State</t>
  </si>
  <si>
    <t>Sam Weatherly</t>
  </si>
  <si>
    <t>Mitchell Miller</t>
  </si>
  <si>
    <t>Zach Stromberg</t>
  </si>
  <si>
    <t>Taylor Wilkes</t>
  </si>
  <si>
    <t>Cal Coughlin</t>
  </si>
  <si>
    <t>TCU</t>
  </si>
  <si>
    <t>Jake Eissler</t>
  </si>
  <si>
    <t>Austin Roberts</t>
  </si>
  <si>
    <t>Sacramento State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</si>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</sst>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>
    <font>
      <sz val="11"/>
      <color rgb="FF000000"/>
      <name val="Calibri"/>
    </font>
    <font>
      <sz val="1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/>
    <xf numFmtId="0" fontId="0" fillId="2" borderId="2" xfId="0" applyFont="1" applyFill="1" applyBorder="1"/>
    <xf numFmtId="0" fontId="1" fillId="2" borderId="1" xfId="0" applyFont="1" applyFill="1" applyBorder="1" applyAlignment="1"/>
    <xf numFmtId="164" fontId="0" fillId="2" borderId="1" xfId="0" applyNumberFormat="1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/>
    <xf numFmtId="0" fontId="1" fillId="3" borderId="1" xfId="0" applyFont="1" applyFill="1" applyBorder="1"/>
    <xf numFmtId="0" fontId="1" fillId="0" borderId="0" xfId="0" applyFont="1"/>
    <xf numFmtId="0" fontId="1" fillId="0" borderId="0" xfId="0" applyFont="1" applyAlignment="1"/>
    <xf numFmtId="0" fontId="1" fillId="4" borderId="0" xfId="0" applyFont="1" applyFill="1" applyAlignment="1"/>
    <xf numFmtId="0" fontId="0" fillId="4" borderId="0" xfId="0" applyFont="1" applyFill="1"/>
    <xf numFmtId="0" fontId="0" fillId="4" borderId="0" xfId="0" applyFont="1" applyFill="1" applyAlignment="1"/>
    <xf numFmtId="164" fontId="0" fillId="4" borderId="1" xfId="0" applyNumberFormat="1" applyFont="1" applyFill="1" applyBorder="1"/>
    <xf numFmtId="165" fontId="0" fillId="4" borderId="1" xfId="0" applyNumberFormat="1" applyFont="1" applyFill="1" applyBorder="1"/>
    <xf numFmtId="2" fontId="0" fillId="4" borderId="1" xfId="0" applyNumberFormat="1" applyFont="1" applyFill="1" applyBorder="1"/>
    <xf numFmtId="0" fontId="1" fillId="3" borderId="1" xfId="0" applyFont="1" applyFill="1" applyBorder="1" applyAlignment="1"/>
    <xf numFmtId="0" fontId="1" fillId="5" borderId="1" xfId="0" applyFont="1" applyFill="1" applyBorder="1"/>
    <xf numFmtId="0" fontId="1" fillId="6" borderId="1" xfId="0" applyFont="1" applyFill="1" applyBorder="1"/>
    <xf numFmtId="0" fontId="0" fillId="6" borderId="3" xfId="0" applyFont="1" applyFill="1" applyBorder="1"/>
    <xf numFmtId="164" fontId="0" fillId="6" borderId="1" xfId="0" applyNumberFormat="1" applyFont="1" applyFill="1" applyBorder="1"/>
    <xf numFmtId="165" fontId="0" fillId="6" borderId="1" xfId="0" applyNumberFormat="1" applyFont="1" applyFill="1" applyBorder="1"/>
    <xf numFmtId="2" fontId="0" fillId="6" borderId="1" xfId="0" applyNumberFormat="1" applyFont="1" applyFill="1" applyBorder="1"/>
    <xf numFmtId="0" fontId="1" fillId="2" borderId="2" xfId="0" applyFont="1" applyFill="1" applyBorder="1"/>
    <xf numFmtId="2" fontId="1" fillId="2" borderId="1" xfId="0" applyNumberFormat="1" applyFont="1" applyFill="1" applyBorder="1"/>
    <xf numFmtId="4" fontId="1" fillId="2" borderId="1" xfId="0" applyNumberFormat="1" applyFont="1" applyFill="1" applyBorder="1"/>
    <xf numFmtId="164" fontId="1" fillId="2" borderId="1" xfId="0" applyNumberFormat="1" applyFont="1" applyFill="1" applyBorder="1"/>
    <xf numFmtId="2" fontId="0" fillId="0" borderId="0" xfId="0" applyNumberFormat="1" applyFont="1"/>
    <xf numFmtId="2" fontId="1" fillId="4" borderId="1" xfId="0" applyNumberFormat="1" applyFont="1" applyFill="1" applyBorder="1"/>
    <xf numFmtId="4" fontId="1" fillId="4" borderId="1" xfId="0" applyNumberFormat="1" applyFont="1" applyFill="1" applyBorder="1"/>
    <xf numFmtId="164" fontId="1" fillId="4" borderId="1" xfId="0" applyNumberFormat="1" applyFont="1" applyFill="1" applyBorder="1"/>
    <xf numFmtId="0" fontId="2" fillId="0" borderId="0" xfId="0" applyFont="1" applyAlignment="1"/>
    <xf numFmtId="0" fontId="1" fillId="4" borderId="0" xfId="0" applyFont="1" applyFill="1"/>
    <xf numFmtId="0" fontId="1" fillId="0" borderId="0" xfId="0" applyFont="1" applyAlignment="1">
      <alignment horizontal="right"/>
    </xf>
    <xf numFmtId="0" fontId="1" fillId="5" borderId="1" xfId="0" applyFont="1" applyFill="1" applyBorder="1" applyAlignment="1"/>
    <xf numFmtId="0" fontId="1" fillId="7" borderId="0" xfId="0" applyFont="1" applyFill="1" applyAlignment="1"/>
    <xf numFmtId="0" fontId="1" fillId="7" borderId="0" xfId="0" applyFont="1" applyFill="1"/>
    <xf numFmtId="2" fontId="0" fillId="7" borderId="0" xfId="0" applyNumberFormat="1" applyFont="1" applyFill="1"/>
    <xf numFmtId="2" fontId="1" fillId="6" borderId="1" xfId="0" applyNumberFormat="1" applyFont="1" applyFill="1" applyBorder="1"/>
    <xf numFmtId="4" fontId="1" fillId="6" borderId="1" xfId="0" applyNumberFormat="1" applyFont="1" applyFill="1" applyBorder="1"/>
    <xf numFmtId="164" fontId="1" fillId="6" borderId="1" xfId="0" applyNumberFormat="1" applyFont="1" applyFill="1" applyBorder="1"/>
    <xf numFmtId="164" fontId="0" fillId="0" borderId="0" xfId="0" applyNumberFormat="1" applyFont="1"/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54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" customHeight="1"/>
  <cols>
    <col min="1" max="1" width="18.5703125" customWidth="1"/>
    <col min="2" max="2" width="21.140625" customWidth="1"/>
    <col min="3" max="5" width="8.85546875" customWidth="1"/>
    <col min="6" max="6" width="10" customWidth="1"/>
    <col min="7" max="14" width="8.85546875" customWidth="1"/>
    <col min="15" max="16" width="8.85546875" hidden="1" customWidth="1"/>
    <col min="17" max="22" width="8.85546875" customWidth="1"/>
    <col min="23" max="23" width="7.140625" customWidth="1"/>
    <col min="24" max="25" width="8.85546875" customWidth="1"/>
    <col min="26" max="31" width="9.42578125" customWidth="1"/>
    <col min="32" max="32" width="8.85546875" customWidth="1"/>
    <col min="33" max="35" width="9.42578125" customWidth="1"/>
  </cols>
  <sheetData>
    <row r="1" spans="1:35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3" t="s">
        <v>22</v>
      </c>
      <c r="X1" s="1" t="s">
        <v>23</v>
      </c>
      <c r="Y1" s="1"/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5" t="s">
        <v>31</v>
      </c>
      <c r="AH1" s="5" t="s">
        <v>32</v>
      </c>
      <c r="AI1" s="6" t="s">
        <v>33</v>
      </c>
    </row>
    <row r="2" spans="1:35" ht="14.25" customHeight="1">
      <c r="A2" s="7" t="s">
        <v>34</v>
      </c>
      <c r="B2" s="8" t="s">
        <v>35</v>
      </c>
      <c r="C2" s="8" t="s">
        <v>36</v>
      </c>
      <c r="D2" s="9">
        <v>16</v>
      </c>
      <c r="E2" s="9">
        <v>4</v>
      </c>
      <c r="F2" s="10">
        <f t="shared" ref="F2:F19" si="0">SUM(G2+Q2+T2+U2+S2)</f>
        <v>18</v>
      </c>
      <c r="G2" s="9">
        <v>14</v>
      </c>
      <c r="H2" s="9">
        <v>8</v>
      </c>
      <c r="I2" s="9">
        <v>4</v>
      </c>
      <c r="J2" s="8">
        <v>0</v>
      </c>
      <c r="K2" s="8">
        <v>0</v>
      </c>
      <c r="L2" s="8">
        <v>0</v>
      </c>
      <c r="M2" s="9">
        <v>3</v>
      </c>
      <c r="N2" s="11">
        <f t="shared" ref="N2:N20" si="1">I2+J2+K2+L2</f>
        <v>4</v>
      </c>
      <c r="O2" s="8">
        <v>0</v>
      </c>
      <c r="P2" s="8">
        <v>0</v>
      </c>
      <c r="Q2" s="12">
        <v>2</v>
      </c>
      <c r="R2" s="9">
        <v>2</v>
      </c>
      <c r="S2" s="9">
        <v>1</v>
      </c>
      <c r="T2" s="9">
        <v>1</v>
      </c>
      <c r="U2" s="8">
        <v>0</v>
      </c>
      <c r="V2" s="8">
        <v>0</v>
      </c>
      <c r="W2" s="8">
        <v>0</v>
      </c>
      <c r="X2" s="8">
        <v>0</v>
      </c>
      <c r="Z2" s="13">
        <f t="shared" ref="Z2:Z20" si="2">N2/G2</f>
        <v>0.2857142857142857</v>
      </c>
      <c r="AA2" s="13">
        <f t="shared" ref="AA2:AA20" si="3">(N2+Q2+S2)/(G2+Q2+S2+T2)</f>
        <v>0.3888888888888889</v>
      </c>
      <c r="AB2" s="13">
        <f t="shared" ref="AB2:AB20" si="4">(I2+(2*J2)+(3*K2)+(4*L2))/G2</f>
        <v>0.2857142857142857</v>
      </c>
      <c r="AC2" s="13">
        <f t="shared" ref="AC2:AC20" si="5">AA2+AB2</f>
        <v>0.67460317460317465</v>
      </c>
      <c r="AD2" s="13">
        <f t="shared" ref="AD2:AD20" si="6">AB2-Z2</f>
        <v>0</v>
      </c>
      <c r="AE2" s="13">
        <f t="shared" ref="AE2:AE20" si="7">(N2-L2)/(G2-L2-R2+T2)</f>
        <v>0.30769230769230771</v>
      </c>
      <c r="AF2" s="13">
        <f t="shared" ref="AF2:AF20" si="8">((0.69*O2)+(0.72*S2)+(0.89*I2)+(1.27*J2)+(1.62*K2)+(2.1*L2))/(G2+O2+T2+S2)</f>
        <v>0.26750000000000002</v>
      </c>
      <c r="AG2" s="14">
        <f t="shared" ref="AG2:AG20" si="9">(Q2/F2)*100</f>
        <v>11.111111111111111</v>
      </c>
      <c r="AH2" s="14">
        <f t="shared" ref="AH2:AH20" si="10">(R2/F2)*100</f>
        <v>11.111111111111111</v>
      </c>
      <c r="AI2" s="15">
        <f t="shared" ref="AI2:AI20" si="11">Q2/R2</f>
        <v>1</v>
      </c>
    </row>
    <row r="3" spans="1:35" ht="14.25" customHeight="1">
      <c r="A3" s="7" t="s">
        <v>37</v>
      </c>
      <c r="B3" s="8" t="s">
        <v>38</v>
      </c>
      <c r="C3" s="8" t="s">
        <v>39</v>
      </c>
      <c r="D3" s="9">
        <v>53</v>
      </c>
      <c r="E3" s="9">
        <v>53</v>
      </c>
      <c r="F3" s="10">
        <f t="shared" si="0"/>
        <v>249</v>
      </c>
      <c r="G3" s="9">
        <v>205</v>
      </c>
      <c r="H3" s="9">
        <v>54</v>
      </c>
      <c r="I3" s="9">
        <v>36</v>
      </c>
      <c r="J3" s="9">
        <v>19</v>
      </c>
      <c r="K3" s="9">
        <v>2</v>
      </c>
      <c r="L3" s="9">
        <v>8</v>
      </c>
      <c r="M3" s="9">
        <v>48</v>
      </c>
      <c r="N3" s="11">
        <f t="shared" si="1"/>
        <v>65</v>
      </c>
      <c r="O3" s="9">
        <v>0</v>
      </c>
      <c r="P3" s="8">
        <v>0</v>
      </c>
      <c r="Q3" s="12">
        <v>33</v>
      </c>
      <c r="R3" s="9">
        <v>20</v>
      </c>
      <c r="S3" s="9">
        <v>5</v>
      </c>
      <c r="T3" s="9">
        <v>3</v>
      </c>
      <c r="U3" s="9">
        <v>3</v>
      </c>
      <c r="V3" s="9">
        <v>6</v>
      </c>
      <c r="W3" s="9">
        <v>9</v>
      </c>
      <c r="X3" s="9">
        <v>6</v>
      </c>
      <c r="Z3" s="13">
        <f t="shared" si="2"/>
        <v>0.31707317073170732</v>
      </c>
      <c r="AA3" s="13">
        <f t="shared" si="3"/>
        <v>0.41869918699186992</v>
      </c>
      <c r="AB3" s="13">
        <f t="shared" si="4"/>
        <v>0.54634146341463419</v>
      </c>
      <c r="AC3" s="13">
        <f t="shared" si="5"/>
        <v>0.96504065040650411</v>
      </c>
      <c r="AD3" s="13">
        <f t="shared" si="6"/>
        <v>0.22926829268292687</v>
      </c>
      <c r="AE3" s="13">
        <f t="shared" si="7"/>
        <v>0.31666666666666665</v>
      </c>
      <c r="AF3" s="13">
        <f t="shared" si="8"/>
        <v>0.37469483568075118</v>
      </c>
      <c r="AG3" s="14">
        <f t="shared" si="9"/>
        <v>13.253012048192772</v>
      </c>
      <c r="AH3" s="14">
        <f t="shared" si="10"/>
        <v>8.0321285140562253</v>
      </c>
      <c r="AI3" s="15">
        <f t="shared" si="11"/>
        <v>1.65</v>
      </c>
    </row>
    <row r="4" spans="1:35" ht="14.25" customHeight="1">
      <c r="A4" s="7" t="s">
        <v>40</v>
      </c>
      <c r="B4" s="8" t="s">
        <v>41</v>
      </c>
      <c r="C4" s="8" t="s">
        <v>42</v>
      </c>
      <c r="D4" s="9">
        <v>56</v>
      </c>
      <c r="E4" s="9">
        <v>56</v>
      </c>
      <c r="F4" s="10">
        <f t="shared" si="0"/>
        <v>253</v>
      </c>
      <c r="G4" s="9">
        <v>201</v>
      </c>
      <c r="H4" s="9">
        <v>42</v>
      </c>
      <c r="I4" s="9">
        <v>40</v>
      </c>
      <c r="J4" s="9">
        <v>13</v>
      </c>
      <c r="K4" s="9">
        <v>2</v>
      </c>
      <c r="L4" s="9">
        <v>4</v>
      </c>
      <c r="M4" s="9">
        <v>22</v>
      </c>
      <c r="N4" s="11">
        <f t="shared" si="1"/>
        <v>59</v>
      </c>
      <c r="O4" s="8">
        <v>0</v>
      </c>
      <c r="P4" s="8">
        <v>0</v>
      </c>
      <c r="Q4" s="12">
        <v>35</v>
      </c>
      <c r="R4" s="9">
        <v>45</v>
      </c>
      <c r="S4" s="9">
        <v>5</v>
      </c>
      <c r="T4" s="9">
        <v>4</v>
      </c>
      <c r="U4" s="9">
        <v>8</v>
      </c>
      <c r="V4" s="9">
        <v>18</v>
      </c>
      <c r="W4" s="9">
        <v>21</v>
      </c>
      <c r="X4" s="9">
        <v>4</v>
      </c>
      <c r="Z4" s="13">
        <f t="shared" si="2"/>
        <v>0.29353233830845771</v>
      </c>
      <c r="AA4" s="13">
        <f t="shared" si="3"/>
        <v>0.40408163265306124</v>
      </c>
      <c r="AB4" s="13">
        <f t="shared" si="4"/>
        <v>0.43781094527363185</v>
      </c>
      <c r="AC4" s="13">
        <f t="shared" si="5"/>
        <v>0.84189257792669303</v>
      </c>
      <c r="AD4" s="13">
        <f t="shared" si="6"/>
        <v>0.14427860696517414</v>
      </c>
      <c r="AE4" s="13">
        <f t="shared" si="7"/>
        <v>0.35256410256410259</v>
      </c>
      <c r="AF4" s="13">
        <f t="shared" si="8"/>
        <v>0.32071428571428573</v>
      </c>
      <c r="AG4" s="14">
        <f t="shared" si="9"/>
        <v>13.83399209486166</v>
      </c>
      <c r="AH4" s="14">
        <f t="shared" si="10"/>
        <v>17.786561264822133</v>
      </c>
      <c r="AI4" s="15">
        <f t="shared" si="11"/>
        <v>0.77777777777777779</v>
      </c>
    </row>
    <row r="5" spans="1:35" ht="14.25" customHeight="1">
      <c r="A5" s="7" t="s">
        <v>43</v>
      </c>
      <c r="B5" s="8" t="s">
        <v>44</v>
      </c>
      <c r="C5" s="8" t="s">
        <v>45</v>
      </c>
      <c r="D5" s="9">
        <v>54</v>
      </c>
      <c r="E5" s="9">
        <v>54</v>
      </c>
      <c r="F5" s="10">
        <f t="shared" si="0"/>
        <v>247</v>
      </c>
      <c r="G5" s="9">
        <v>205</v>
      </c>
      <c r="H5" s="9">
        <v>35</v>
      </c>
      <c r="I5" s="9">
        <v>37</v>
      </c>
      <c r="J5" s="9">
        <v>13</v>
      </c>
      <c r="K5" s="9">
        <v>2</v>
      </c>
      <c r="L5" s="9">
        <v>5</v>
      </c>
      <c r="M5" s="9">
        <v>43</v>
      </c>
      <c r="N5" s="11">
        <f t="shared" si="1"/>
        <v>57</v>
      </c>
      <c r="O5" s="8">
        <v>0</v>
      </c>
      <c r="P5" s="8">
        <v>0</v>
      </c>
      <c r="Q5" s="12">
        <v>35</v>
      </c>
      <c r="R5" s="9">
        <v>51</v>
      </c>
      <c r="S5" s="9">
        <v>2</v>
      </c>
      <c r="T5" s="9">
        <v>3</v>
      </c>
      <c r="U5" s="9">
        <v>2</v>
      </c>
      <c r="V5" s="9">
        <v>3</v>
      </c>
      <c r="W5" s="9">
        <v>4</v>
      </c>
      <c r="X5" s="9">
        <v>10</v>
      </c>
      <c r="Z5" s="13">
        <f t="shared" si="2"/>
        <v>0.2780487804878049</v>
      </c>
      <c r="AA5" s="13">
        <f t="shared" si="3"/>
        <v>0.3836734693877551</v>
      </c>
      <c r="AB5" s="13">
        <f t="shared" si="4"/>
        <v>0.43414634146341463</v>
      </c>
      <c r="AC5" s="13">
        <f t="shared" si="5"/>
        <v>0.81781981085116973</v>
      </c>
      <c r="AD5" s="13">
        <f t="shared" si="6"/>
        <v>0.15609756097560973</v>
      </c>
      <c r="AE5" s="13">
        <f t="shared" si="7"/>
        <v>0.34210526315789475</v>
      </c>
      <c r="AF5" s="13">
        <f t="shared" si="8"/>
        <v>0.30771428571428572</v>
      </c>
      <c r="AG5" s="14">
        <f t="shared" si="9"/>
        <v>14.17004048582996</v>
      </c>
      <c r="AH5" s="14">
        <f t="shared" si="10"/>
        <v>20.647773279352226</v>
      </c>
      <c r="AI5" s="15">
        <f t="shared" si="11"/>
        <v>0.68627450980392157</v>
      </c>
    </row>
    <row r="6" spans="1:35" ht="14.25" customHeight="1">
      <c r="A6" s="7" t="s">
        <v>46</v>
      </c>
      <c r="B6" s="8" t="s">
        <v>47</v>
      </c>
      <c r="C6" s="8" t="s">
        <v>45</v>
      </c>
      <c r="D6" s="9">
        <v>57</v>
      </c>
      <c r="E6" s="9">
        <v>57</v>
      </c>
      <c r="F6" s="10">
        <f t="shared" si="0"/>
        <v>272</v>
      </c>
      <c r="G6" s="9">
        <v>226</v>
      </c>
      <c r="H6" s="9">
        <v>56</v>
      </c>
      <c r="I6" s="9">
        <v>37</v>
      </c>
      <c r="J6" s="9">
        <v>17</v>
      </c>
      <c r="K6" s="8">
        <v>0</v>
      </c>
      <c r="L6" s="9">
        <v>15</v>
      </c>
      <c r="M6" s="9">
        <v>45</v>
      </c>
      <c r="N6" s="11">
        <f t="shared" si="1"/>
        <v>69</v>
      </c>
      <c r="O6" s="8">
        <v>1</v>
      </c>
      <c r="P6" s="8">
        <v>0</v>
      </c>
      <c r="Q6" s="12">
        <v>38</v>
      </c>
      <c r="R6" s="9">
        <v>58</v>
      </c>
      <c r="S6" s="9">
        <v>6</v>
      </c>
      <c r="T6" s="8">
        <v>0</v>
      </c>
      <c r="U6" s="9">
        <v>2</v>
      </c>
      <c r="V6" s="9">
        <v>10</v>
      </c>
      <c r="W6" s="9">
        <v>13</v>
      </c>
      <c r="X6" s="9">
        <v>7</v>
      </c>
      <c r="Z6" s="13">
        <f t="shared" si="2"/>
        <v>0.30530973451327431</v>
      </c>
      <c r="AA6" s="13">
        <f t="shared" si="3"/>
        <v>0.41851851851851851</v>
      </c>
      <c r="AB6" s="13">
        <f t="shared" si="4"/>
        <v>0.57964601769911506</v>
      </c>
      <c r="AC6" s="13">
        <f t="shared" si="5"/>
        <v>0.99816453621763357</v>
      </c>
      <c r="AD6" s="13">
        <f t="shared" si="6"/>
        <v>0.27433628318584075</v>
      </c>
      <c r="AE6" s="13">
        <f t="shared" si="7"/>
        <v>0.35294117647058826</v>
      </c>
      <c r="AF6" s="13">
        <f t="shared" si="8"/>
        <v>0.39068669527896999</v>
      </c>
      <c r="AG6" s="14">
        <f t="shared" si="9"/>
        <v>13.970588235294118</v>
      </c>
      <c r="AH6" s="14">
        <f t="shared" si="10"/>
        <v>21.323529411764707</v>
      </c>
      <c r="AI6" s="15">
        <f t="shared" si="11"/>
        <v>0.65517241379310343</v>
      </c>
    </row>
    <row r="7" spans="1:35" ht="14.25" customHeight="1">
      <c r="A7" s="7" t="s">
        <v>48</v>
      </c>
      <c r="B7" s="8" t="s">
        <v>49</v>
      </c>
      <c r="C7" s="8" t="s">
        <v>36</v>
      </c>
      <c r="D7" s="9">
        <v>53</v>
      </c>
      <c r="E7" s="9">
        <v>50</v>
      </c>
      <c r="F7" s="10">
        <f t="shared" si="0"/>
        <v>219</v>
      </c>
      <c r="G7" s="9">
        <v>184</v>
      </c>
      <c r="H7" s="9">
        <v>37</v>
      </c>
      <c r="I7" s="9">
        <v>36</v>
      </c>
      <c r="J7" s="9">
        <v>10</v>
      </c>
      <c r="K7" s="9">
        <v>2</v>
      </c>
      <c r="L7" s="9">
        <v>8</v>
      </c>
      <c r="M7" s="9">
        <v>36</v>
      </c>
      <c r="N7" s="11">
        <f t="shared" si="1"/>
        <v>56</v>
      </c>
      <c r="O7" s="8">
        <v>3</v>
      </c>
      <c r="P7" s="8">
        <v>0</v>
      </c>
      <c r="Q7" s="12">
        <v>28</v>
      </c>
      <c r="R7" s="9">
        <v>53</v>
      </c>
      <c r="S7" s="9">
        <v>4</v>
      </c>
      <c r="T7" s="9">
        <v>3</v>
      </c>
      <c r="U7" s="8">
        <v>0</v>
      </c>
      <c r="V7" s="9">
        <v>5</v>
      </c>
      <c r="W7" s="9">
        <v>6</v>
      </c>
      <c r="X7" s="9">
        <v>3</v>
      </c>
      <c r="Z7" s="13">
        <f t="shared" si="2"/>
        <v>0.30434782608695654</v>
      </c>
      <c r="AA7" s="13">
        <f t="shared" si="3"/>
        <v>0.40182648401826482</v>
      </c>
      <c r="AB7" s="13">
        <f t="shared" si="4"/>
        <v>0.51086956521739135</v>
      </c>
      <c r="AC7" s="13">
        <f t="shared" si="5"/>
        <v>0.91269604923565617</v>
      </c>
      <c r="AD7" s="13">
        <f t="shared" si="6"/>
        <v>0.20652173913043481</v>
      </c>
      <c r="AE7" s="13">
        <f t="shared" si="7"/>
        <v>0.38095238095238093</v>
      </c>
      <c r="AF7" s="13">
        <f t="shared" si="8"/>
        <v>0.35943298969072168</v>
      </c>
      <c r="AG7" s="14">
        <f t="shared" si="9"/>
        <v>12.785388127853881</v>
      </c>
      <c r="AH7" s="14">
        <f t="shared" si="10"/>
        <v>24.200913242009133</v>
      </c>
      <c r="AI7" s="15">
        <f t="shared" si="11"/>
        <v>0.52830188679245282</v>
      </c>
    </row>
    <row r="8" spans="1:35" ht="14.25" customHeight="1">
      <c r="A8" s="7" t="s">
        <v>50</v>
      </c>
      <c r="B8" s="8" t="s">
        <v>51</v>
      </c>
      <c r="C8" s="8" t="s">
        <v>52</v>
      </c>
      <c r="D8" s="9">
        <v>54</v>
      </c>
      <c r="E8" s="9">
        <v>51</v>
      </c>
      <c r="F8" s="10">
        <f t="shared" si="0"/>
        <v>216</v>
      </c>
      <c r="G8" s="9">
        <v>177</v>
      </c>
      <c r="H8" s="9">
        <v>40</v>
      </c>
      <c r="I8" s="9">
        <v>26</v>
      </c>
      <c r="J8" s="9">
        <v>7</v>
      </c>
      <c r="K8" s="8">
        <v>0</v>
      </c>
      <c r="L8" s="9">
        <v>15</v>
      </c>
      <c r="M8" s="9">
        <v>62</v>
      </c>
      <c r="N8" s="11">
        <f t="shared" si="1"/>
        <v>48</v>
      </c>
      <c r="O8" s="8">
        <v>4</v>
      </c>
      <c r="P8" s="8">
        <v>0</v>
      </c>
      <c r="Q8" s="12">
        <v>33</v>
      </c>
      <c r="R8" s="9">
        <v>66</v>
      </c>
      <c r="S8" s="9">
        <v>5</v>
      </c>
      <c r="T8" s="9">
        <v>1</v>
      </c>
      <c r="U8" s="8">
        <v>0</v>
      </c>
      <c r="V8" s="9">
        <v>6</v>
      </c>
      <c r="W8" s="9">
        <v>8</v>
      </c>
      <c r="X8" s="9">
        <v>0</v>
      </c>
      <c r="Z8" s="13">
        <f t="shared" si="2"/>
        <v>0.2711864406779661</v>
      </c>
      <c r="AA8" s="13">
        <f t="shared" si="3"/>
        <v>0.39814814814814814</v>
      </c>
      <c r="AB8" s="13">
        <f t="shared" si="4"/>
        <v>0.56497175141242939</v>
      </c>
      <c r="AC8" s="13">
        <f t="shared" si="5"/>
        <v>0.96311989956057753</v>
      </c>
      <c r="AD8" s="13">
        <f t="shared" si="6"/>
        <v>0.29378531073446329</v>
      </c>
      <c r="AE8" s="13">
        <f t="shared" si="7"/>
        <v>0.34020618556701032</v>
      </c>
      <c r="AF8" s="13">
        <f t="shared" si="8"/>
        <v>0.37374331550802137</v>
      </c>
      <c r="AG8" s="14">
        <f t="shared" si="9"/>
        <v>15.277777777777779</v>
      </c>
      <c r="AH8" s="14">
        <f t="shared" si="10"/>
        <v>30.555555555555557</v>
      </c>
      <c r="AI8" s="15">
        <f t="shared" si="11"/>
        <v>0.5</v>
      </c>
    </row>
    <row r="9" spans="1:35" ht="14.25" customHeight="1">
      <c r="A9" s="7" t="s">
        <v>53</v>
      </c>
      <c r="B9" s="8" t="s">
        <v>54</v>
      </c>
      <c r="C9" s="8" t="s">
        <v>55</v>
      </c>
      <c r="D9" s="9">
        <v>53</v>
      </c>
      <c r="E9" s="9">
        <v>53</v>
      </c>
      <c r="F9" s="10">
        <f t="shared" si="0"/>
        <v>260</v>
      </c>
      <c r="G9" s="9">
        <v>212</v>
      </c>
      <c r="H9" s="9">
        <v>42</v>
      </c>
      <c r="I9" s="9">
        <v>43</v>
      </c>
      <c r="J9" s="9">
        <v>11</v>
      </c>
      <c r="K9" s="9">
        <v>3</v>
      </c>
      <c r="L9" s="9">
        <v>3</v>
      </c>
      <c r="M9" s="9">
        <v>26</v>
      </c>
      <c r="N9" s="11">
        <f t="shared" si="1"/>
        <v>60</v>
      </c>
      <c r="O9" s="8">
        <v>2</v>
      </c>
      <c r="P9" s="8">
        <v>0</v>
      </c>
      <c r="Q9" s="12">
        <v>28</v>
      </c>
      <c r="R9" s="9">
        <v>47</v>
      </c>
      <c r="S9" s="9">
        <v>9</v>
      </c>
      <c r="T9" s="9">
        <v>6</v>
      </c>
      <c r="U9" s="9">
        <v>5</v>
      </c>
      <c r="V9" s="9">
        <v>20</v>
      </c>
      <c r="W9" s="9">
        <v>23</v>
      </c>
      <c r="X9" s="9">
        <v>2</v>
      </c>
      <c r="Z9" s="13">
        <f t="shared" si="2"/>
        <v>0.28301886792452829</v>
      </c>
      <c r="AA9" s="13">
        <f t="shared" si="3"/>
        <v>0.38039215686274508</v>
      </c>
      <c r="AB9" s="13">
        <f t="shared" si="4"/>
        <v>0.40566037735849059</v>
      </c>
      <c r="AC9" s="13">
        <f t="shared" si="5"/>
        <v>0.78605253422123567</v>
      </c>
      <c r="AD9" s="13">
        <f t="shared" si="6"/>
        <v>0.12264150943396229</v>
      </c>
      <c r="AE9" s="13">
        <f t="shared" si="7"/>
        <v>0.3392857142857143</v>
      </c>
      <c r="AF9" s="13">
        <f t="shared" si="8"/>
        <v>0.31117903930131008</v>
      </c>
      <c r="AG9" s="14">
        <f t="shared" si="9"/>
        <v>10.76923076923077</v>
      </c>
      <c r="AH9" s="14">
        <f t="shared" si="10"/>
        <v>18.076923076923077</v>
      </c>
      <c r="AI9" s="15">
        <f t="shared" si="11"/>
        <v>0.5957446808510638</v>
      </c>
    </row>
    <row r="10" spans="1:35" ht="14.25" customHeight="1">
      <c r="A10" s="7" t="s">
        <v>56</v>
      </c>
      <c r="B10" s="8" t="s">
        <v>57</v>
      </c>
      <c r="C10" s="8" t="s">
        <v>36</v>
      </c>
      <c r="D10" s="9">
        <v>55</v>
      </c>
      <c r="E10" s="9">
        <v>55</v>
      </c>
      <c r="F10" s="10">
        <f t="shared" si="0"/>
        <v>244</v>
      </c>
      <c r="G10" s="9">
        <v>185</v>
      </c>
      <c r="H10" s="9">
        <v>69</v>
      </c>
      <c r="I10" s="9">
        <v>30</v>
      </c>
      <c r="J10" s="9">
        <v>18</v>
      </c>
      <c r="K10" s="8">
        <v>1</v>
      </c>
      <c r="L10" s="9">
        <v>16</v>
      </c>
      <c r="M10" s="9">
        <v>57</v>
      </c>
      <c r="N10" s="11">
        <f t="shared" si="1"/>
        <v>65</v>
      </c>
      <c r="O10" s="8">
        <v>12</v>
      </c>
      <c r="P10" s="8">
        <v>1</v>
      </c>
      <c r="Q10" s="12">
        <v>44</v>
      </c>
      <c r="R10" s="9">
        <v>46</v>
      </c>
      <c r="S10" s="9">
        <v>13</v>
      </c>
      <c r="T10" s="9">
        <v>2</v>
      </c>
      <c r="U10" s="8">
        <v>0</v>
      </c>
      <c r="V10" s="9">
        <v>14</v>
      </c>
      <c r="W10" s="9">
        <v>17</v>
      </c>
      <c r="X10" s="9">
        <v>3</v>
      </c>
      <c r="Z10" s="13">
        <f t="shared" si="2"/>
        <v>0.35135135135135137</v>
      </c>
      <c r="AA10" s="13">
        <f t="shared" si="3"/>
        <v>0.5</v>
      </c>
      <c r="AB10" s="13">
        <f t="shared" si="4"/>
        <v>0.7189189189189189</v>
      </c>
      <c r="AC10" s="13">
        <f t="shared" si="5"/>
        <v>1.2189189189189189</v>
      </c>
      <c r="AD10" s="13">
        <f t="shared" si="6"/>
        <v>0.36756756756756753</v>
      </c>
      <c r="AE10" s="13">
        <f t="shared" si="7"/>
        <v>0.39200000000000002</v>
      </c>
      <c r="AF10" s="13">
        <f t="shared" si="8"/>
        <v>0.48311320754716991</v>
      </c>
      <c r="AG10" s="14">
        <f t="shared" si="9"/>
        <v>18.032786885245901</v>
      </c>
      <c r="AH10" s="14">
        <f t="shared" si="10"/>
        <v>18.852459016393443</v>
      </c>
      <c r="AI10" s="15">
        <f t="shared" si="11"/>
        <v>0.95652173913043481</v>
      </c>
    </row>
    <row r="11" spans="1:35" ht="14.25" customHeight="1">
      <c r="A11" s="16" t="s">
        <v>58</v>
      </c>
      <c r="B11" s="9" t="s">
        <v>59</v>
      </c>
      <c r="C11" s="9" t="s">
        <v>36</v>
      </c>
      <c r="D11" s="9">
        <v>54</v>
      </c>
      <c r="E11" s="9">
        <v>54</v>
      </c>
      <c r="F11" s="10">
        <f t="shared" si="0"/>
        <v>263</v>
      </c>
      <c r="G11" s="9">
        <v>220</v>
      </c>
      <c r="H11" s="9">
        <v>49</v>
      </c>
      <c r="I11" s="9">
        <v>65</v>
      </c>
      <c r="J11" s="9">
        <v>13</v>
      </c>
      <c r="K11" s="9">
        <v>1</v>
      </c>
      <c r="L11" s="9">
        <v>0</v>
      </c>
      <c r="M11" s="9">
        <v>23</v>
      </c>
      <c r="N11" s="11">
        <f t="shared" si="1"/>
        <v>79</v>
      </c>
      <c r="O11" s="8"/>
      <c r="P11" s="8"/>
      <c r="Q11" s="12">
        <v>32</v>
      </c>
      <c r="R11" s="9">
        <v>11</v>
      </c>
      <c r="S11" s="9">
        <v>8</v>
      </c>
      <c r="T11" s="9">
        <v>2</v>
      </c>
      <c r="U11" s="9">
        <v>1</v>
      </c>
      <c r="V11" s="9">
        <v>19</v>
      </c>
      <c r="W11" s="9">
        <v>23</v>
      </c>
      <c r="X11" s="9">
        <v>0</v>
      </c>
      <c r="Z11" s="13">
        <f t="shared" si="2"/>
        <v>0.35909090909090907</v>
      </c>
      <c r="AA11" s="13">
        <f t="shared" si="3"/>
        <v>0.45419847328244273</v>
      </c>
      <c r="AB11" s="13">
        <f t="shared" si="4"/>
        <v>0.42727272727272725</v>
      </c>
      <c r="AC11" s="13">
        <f t="shared" si="5"/>
        <v>0.88147120055516992</v>
      </c>
      <c r="AD11" s="13">
        <f t="shared" si="6"/>
        <v>6.8181818181818177E-2</v>
      </c>
      <c r="AE11" s="13">
        <f t="shared" si="7"/>
        <v>0.37440758293838861</v>
      </c>
      <c r="AF11" s="13">
        <f t="shared" si="8"/>
        <v>0.35539130434782612</v>
      </c>
      <c r="AG11" s="14">
        <f t="shared" si="9"/>
        <v>12.167300380228136</v>
      </c>
      <c r="AH11" s="14">
        <f t="shared" si="10"/>
        <v>4.1825095057034218</v>
      </c>
      <c r="AI11" s="15">
        <f t="shared" si="11"/>
        <v>2.9090909090909092</v>
      </c>
    </row>
    <row r="12" spans="1:35" ht="14.25" customHeight="1">
      <c r="A12" s="16" t="s">
        <v>60</v>
      </c>
      <c r="B12" s="9" t="s">
        <v>61</v>
      </c>
      <c r="C12" s="9" t="s">
        <v>62</v>
      </c>
      <c r="D12" s="9">
        <v>44</v>
      </c>
      <c r="E12" s="9">
        <v>43</v>
      </c>
      <c r="F12" s="10">
        <f t="shared" si="0"/>
        <v>180</v>
      </c>
      <c r="G12" s="9">
        <v>144</v>
      </c>
      <c r="H12" s="9">
        <v>31</v>
      </c>
      <c r="I12" s="9">
        <v>9</v>
      </c>
      <c r="J12" s="9">
        <v>9</v>
      </c>
      <c r="K12" s="9">
        <v>1</v>
      </c>
      <c r="L12" s="9">
        <v>2</v>
      </c>
      <c r="M12" s="9">
        <v>23</v>
      </c>
      <c r="N12" s="11">
        <f t="shared" si="1"/>
        <v>21</v>
      </c>
      <c r="O12" s="8"/>
      <c r="P12" s="8"/>
      <c r="Q12" s="12">
        <v>20</v>
      </c>
      <c r="R12" s="9">
        <v>27</v>
      </c>
      <c r="S12" s="9">
        <v>11</v>
      </c>
      <c r="T12" s="9">
        <v>3</v>
      </c>
      <c r="U12" s="9">
        <v>2</v>
      </c>
      <c r="V12" s="9">
        <v>3</v>
      </c>
      <c r="W12" s="9">
        <v>5</v>
      </c>
      <c r="X12" s="9">
        <v>0</v>
      </c>
      <c r="Z12" s="13">
        <f t="shared" si="2"/>
        <v>0.14583333333333334</v>
      </c>
      <c r="AA12" s="13">
        <f t="shared" si="3"/>
        <v>0.29213483146067415</v>
      </c>
      <c r="AB12" s="13">
        <f t="shared" si="4"/>
        <v>0.2638888888888889</v>
      </c>
      <c r="AC12" s="13">
        <f t="shared" si="5"/>
        <v>0.55602372034956304</v>
      </c>
      <c r="AD12" s="13">
        <f t="shared" si="6"/>
        <v>0.11805555555555555</v>
      </c>
      <c r="AE12" s="13">
        <f t="shared" si="7"/>
        <v>0.16101694915254236</v>
      </c>
      <c r="AF12" s="13">
        <f t="shared" si="8"/>
        <v>0.21</v>
      </c>
      <c r="AG12" s="14">
        <f t="shared" si="9"/>
        <v>11.111111111111111</v>
      </c>
      <c r="AH12" s="14">
        <f t="shared" si="10"/>
        <v>15</v>
      </c>
      <c r="AI12" s="15">
        <f t="shared" si="11"/>
        <v>0.7407407407407407</v>
      </c>
    </row>
    <row r="13" spans="1:35" ht="14.25" customHeight="1">
      <c r="A13" s="7" t="s">
        <v>63</v>
      </c>
      <c r="B13" s="8" t="s">
        <v>64</v>
      </c>
      <c r="C13" s="8" t="s">
        <v>36</v>
      </c>
      <c r="D13" s="9">
        <v>43</v>
      </c>
      <c r="E13" s="9">
        <v>40</v>
      </c>
      <c r="F13" s="10">
        <f t="shared" si="0"/>
        <v>174</v>
      </c>
      <c r="G13" s="9">
        <v>149</v>
      </c>
      <c r="H13" s="9">
        <v>25</v>
      </c>
      <c r="I13" s="9">
        <v>22</v>
      </c>
      <c r="J13" s="9">
        <v>7</v>
      </c>
      <c r="K13" s="9">
        <v>2</v>
      </c>
      <c r="L13" s="9">
        <v>4</v>
      </c>
      <c r="M13" s="9">
        <v>25</v>
      </c>
      <c r="N13" s="11">
        <f t="shared" si="1"/>
        <v>35</v>
      </c>
      <c r="O13" s="8">
        <v>0</v>
      </c>
      <c r="P13" s="8">
        <v>0</v>
      </c>
      <c r="Q13" s="12">
        <v>20</v>
      </c>
      <c r="R13" s="9">
        <v>30</v>
      </c>
      <c r="S13" s="9">
        <v>3</v>
      </c>
      <c r="T13" s="9">
        <v>2</v>
      </c>
      <c r="U13" s="8">
        <v>0</v>
      </c>
      <c r="V13" s="9">
        <v>8</v>
      </c>
      <c r="W13" s="9">
        <v>10</v>
      </c>
      <c r="X13" s="8">
        <v>0</v>
      </c>
      <c r="Z13" s="13">
        <f t="shared" si="2"/>
        <v>0.2348993288590604</v>
      </c>
      <c r="AA13" s="13">
        <f t="shared" si="3"/>
        <v>0.33333333333333331</v>
      </c>
      <c r="AB13" s="13">
        <f t="shared" si="4"/>
        <v>0.38926174496644295</v>
      </c>
      <c r="AC13" s="13">
        <f t="shared" si="5"/>
        <v>0.72259507829977632</v>
      </c>
      <c r="AD13" s="13">
        <f t="shared" si="6"/>
        <v>0.15436241610738255</v>
      </c>
      <c r="AE13" s="13">
        <f t="shared" si="7"/>
        <v>0.26495726495726496</v>
      </c>
      <c r="AF13" s="13">
        <f t="shared" si="8"/>
        <v>0.27448051948051949</v>
      </c>
      <c r="AG13" s="14">
        <f t="shared" si="9"/>
        <v>11.494252873563218</v>
      </c>
      <c r="AH13" s="14">
        <f t="shared" si="10"/>
        <v>17.241379310344829</v>
      </c>
      <c r="AI13" s="15">
        <f t="shared" si="11"/>
        <v>0.66666666666666663</v>
      </c>
    </row>
    <row r="14" spans="1:35" ht="14.25" customHeight="1">
      <c r="A14" s="17" t="s">
        <v>65</v>
      </c>
      <c r="B14" s="8" t="s">
        <v>66</v>
      </c>
      <c r="C14" s="8" t="s">
        <v>67</v>
      </c>
      <c r="D14" s="9">
        <v>57</v>
      </c>
      <c r="E14" s="9">
        <v>55</v>
      </c>
      <c r="F14" s="10">
        <f t="shared" si="0"/>
        <v>231</v>
      </c>
      <c r="G14" s="9">
        <v>189</v>
      </c>
      <c r="H14" s="9">
        <v>27</v>
      </c>
      <c r="I14" s="9">
        <v>46</v>
      </c>
      <c r="J14" s="9">
        <v>9</v>
      </c>
      <c r="K14" s="9">
        <v>1</v>
      </c>
      <c r="L14" s="9">
        <v>2</v>
      </c>
      <c r="M14" s="9">
        <v>24</v>
      </c>
      <c r="N14" s="11">
        <f t="shared" si="1"/>
        <v>58</v>
      </c>
      <c r="O14" s="9">
        <v>10</v>
      </c>
      <c r="P14" s="8">
        <v>0</v>
      </c>
      <c r="Q14" s="12">
        <v>34</v>
      </c>
      <c r="R14" s="9">
        <v>37</v>
      </c>
      <c r="S14" s="9">
        <v>2</v>
      </c>
      <c r="T14" s="9">
        <v>2</v>
      </c>
      <c r="U14" s="9">
        <v>4</v>
      </c>
      <c r="V14" s="9">
        <v>5</v>
      </c>
      <c r="W14" s="9">
        <v>7</v>
      </c>
      <c r="X14" s="9">
        <v>1</v>
      </c>
      <c r="Z14" s="13">
        <f t="shared" si="2"/>
        <v>0.30687830687830686</v>
      </c>
      <c r="AA14" s="13">
        <f t="shared" si="3"/>
        <v>0.41409691629955947</v>
      </c>
      <c r="AB14" s="13">
        <f t="shared" si="4"/>
        <v>0.3968253968253968</v>
      </c>
      <c r="AC14" s="13">
        <f t="shared" si="5"/>
        <v>0.81092231312495633</v>
      </c>
      <c r="AD14" s="13">
        <f t="shared" si="6"/>
        <v>8.9947089947089942E-2</v>
      </c>
      <c r="AE14" s="13">
        <f t="shared" si="7"/>
        <v>0.36842105263157893</v>
      </c>
      <c r="AF14" s="13">
        <f t="shared" si="8"/>
        <v>0.32773399014778326</v>
      </c>
      <c r="AG14" s="14">
        <f t="shared" si="9"/>
        <v>14.71861471861472</v>
      </c>
      <c r="AH14" s="14">
        <f t="shared" si="10"/>
        <v>16.017316017316016</v>
      </c>
      <c r="AI14" s="15">
        <f t="shared" si="11"/>
        <v>0.91891891891891897</v>
      </c>
    </row>
    <row r="15" spans="1:35" ht="14.25" customHeight="1">
      <c r="A15" s="17" t="s">
        <v>68</v>
      </c>
      <c r="B15" s="8" t="s">
        <v>69</v>
      </c>
      <c r="C15" s="8" t="s">
        <v>70</v>
      </c>
      <c r="D15" s="9">
        <v>56</v>
      </c>
      <c r="E15" s="9">
        <v>56</v>
      </c>
      <c r="F15" s="10">
        <f t="shared" si="0"/>
        <v>265</v>
      </c>
      <c r="G15" s="9">
        <v>227</v>
      </c>
      <c r="H15" s="9">
        <v>50</v>
      </c>
      <c r="I15" s="9">
        <v>45</v>
      </c>
      <c r="J15" s="9">
        <v>29</v>
      </c>
      <c r="K15" s="9">
        <v>1</v>
      </c>
      <c r="L15" s="9">
        <v>6</v>
      </c>
      <c r="M15" s="9">
        <v>52</v>
      </c>
      <c r="N15" s="11">
        <f t="shared" si="1"/>
        <v>81</v>
      </c>
      <c r="O15" s="9">
        <v>3</v>
      </c>
      <c r="P15" s="8">
        <v>0</v>
      </c>
      <c r="Q15" s="12">
        <v>23</v>
      </c>
      <c r="R15" s="9">
        <v>29</v>
      </c>
      <c r="S15" s="9">
        <v>11</v>
      </c>
      <c r="T15" s="9">
        <v>4</v>
      </c>
      <c r="U15" s="8">
        <v>0</v>
      </c>
      <c r="V15" s="8">
        <v>0</v>
      </c>
      <c r="W15" s="9">
        <v>3</v>
      </c>
      <c r="X15" s="9">
        <v>8</v>
      </c>
      <c r="Z15" s="13">
        <f t="shared" si="2"/>
        <v>0.35682819383259912</v>
      </c>
      <c r="AA15" s="13">
        <f t="shared" si="3"/>
        <v>0.43396226415094341</v>
      </c>
      <c r="AB15" s="13">
        <f t="shared" si="4"/>
        <v>0.57268722466960353</v>
      </c>
      <c r="AC15" s="13">
        <f t="shared" si="5"/>
        <v>1.0066494888205471</v>
      </c>
      <c r="AD15" s="13">
        <f t="shared" si="6"/>
        <v>0.21585903083700442</v>
      </c>
      <c r="AE15" s="13">
        <f t="shared" si="7"/>
        <v>0.38265306122448978</v>
      </c>
      <c r="AF15" s="13">
        <f t="shared" si="8"/>
        <v>0.41261224489795922</v>
      </c>
      <c r="AG15" s="14">
        <f t="shared" si="9"/>
        <v>8.6792452830188669</v>
      </c>
      <c r="AH15" s="14">
        <f t="shared" si="10"/>
        <v>10.943396226415095</v>
      </c>
      <c r="AI15" s="15">
        <f t="shared" si="11"/>
        <v>0.7931034482758621</v>
      </c>
    </row>
    <row r="16" spans="1:35" ht="14.25" customHeight="1">
      <c r="A16" s="17" t="s">
        <v>71</v>
      </c>
      <c r="B16" s="8" t="s">
        <v>51</v>
      </c>
      <c r="C16" s="8" t="s">
        <v>72</v>
      </c>
      <c r="D16" s="9">
        <v>57</v>
      </c>
      <c r="E16" s="9">
        <v>57</v>
      </c>
      <c r="F16" s="10">
        <f t="shared" si="0"/>
        <v>260</v>
      </c>
      <c r="G16" s="9">
        <v>213</v>
      </c>
      <c r="H16" s="9">
        <v>45</v>
      </c>
      <c r="I16" s="9">
        <v>42</v>
      </c>
      <c r="J16" s="9">
        <v>9</v>
      </c>
      <c r="K16" s="8">
        <v>0</v>
      </c>
      <c r="L16" s="9">
        <v>10</v>
      </c>
      <c r="M16" s="9">
        <v>44</v>
      </c>
      <c r="N16" s="11">
        <f t="shared" si="1"/>
        <v>61</v>
      </c>
      <c r="O16" s="9">
        <v>2</v>
      </c>
      <c r="P16" s="8">
        <v>0</v>
      </c>
      <c r="Q16" s="12">
        <v>40</v>
      </c>
      <c r="R16" s="9">
        <v>43</v>
      </c>
      <c r="S16" s="9">
        <v>5</v>
      </c>
      <c r="T16" s="9">
        <v>2</v>
      </c>
      <c r="U16" s="8">
        <v>0</v>
      </c>
      <c r="V16" s="9">
        <v>1</v>
      </c>
      <c r="W16" s="9">
        <v>1</v>
      </c>
      <c r="X16" s="9">
        <v>3</v>
      </c>
      <c r="Z16" s="13">
        <f t="shared" si="2"/>
        <v>0.28638497652582162</v>
      </c>
      <c r="AA16" s="13">
        <f t="shared" si="3"/>
        <v>0.40769230769230769</v>
      </c>
      <c r="AB16" s="13">
        <f t="shared" si="4"/>
        <v>0.46948356807511737</v>
      </c>
      <c r="AC16" s="13">
        <f t="shared" si="5"/>
        <v>0.87717587576742506</v>
      </c>
      <c r="AD16" s="13">
        <f t="shared" si="6"/>
        <v>0.18309859154929575</v>
      </c>
      <c r="AE16" s="13">
        <f t="shared" si="7"/>
        <v>0.31481481481481483</v>
      </c>
      <c r="AF16" s="13">
        <f t="shared" si="8"/>
        <v>0.33689189189189184</v>
      </c>
      <c r="AG16" s="14">
        <f t="shared" si="9"/>
        <v>15.384615384615385</v>
      </c>
      <c r="AH16" s="14">
        <f t="shared" si="10"/>
        <v>16.538461538461537</v>
      </c>
      <c r="AI16" s="15">
        <f t="shared" si="11"/>
        <v>0.93023255813953487</v>
      </c>
    </row>
    <row r="17" spans="1:35" ht="14.25" customHeight="1">
      <c r="A17" s="17" t="s">
        <v>73</v>
      </c>
      <c r="B17" s="8" t="s">
        <v>74</v>
      </c>
      <c r="C17" s="8" t="s">
        <v>36</v>
      </c>
      <c r="D17" s="9">
        <v>51</v>
      </c>
      <c r="E17" s="9">
        <v>49</v>
      </c>
      <c r="F17" s="10">
        <f t="shared" si="0"/>
        <v>208</v>
      </c>
      <c r="G17" s="9">
        <v>185</v>
      </c>
      <c r="H17" s="9">
        <v>27</v>
      </c>
      <c r="I17" s="9">
        <v>53</v>
      </c>
      <c r="J17" s="9">
        <v>7</v>
      </c>
      <c r="K17" s="8">
        <v>0</v>
      </c>
      <c r="L17" s="9">
        <v>2</v>
      </c>
      <c r="M17" s="9">
        <v>31</v>
      </c>
      <c r="N17" s="11">
        <f t="shared" si="1"/>
        <v>62</v>
      </c>
      <c r="O17" s="8">
        <v>2</v>
      </c>
      <c r="P17" s="8">
        <v>0</v>
      </c>
      <c r="Q17" s="12">
        <v>16</v>
      </c>
      <c r="R17" s="9">
        <v>44</v>
      </c>
      <c r="S17" s="9">
        <v>3</v>
      </c>
      <c r="T17" s="9">
        <v>4</v>
      </c>
      <c r="U17" s="8">
        <v>0</v>
      </c>
      <c r="V17" s="9">
        <v>3</v>
      </c>
      <c r="W17" s="9">
        <v>6</v>
      </c>
      <c r="X17" s="9">
        <v>5</v>
      </c>
      <c r="Z17" s="13">
        <f t="shared" si="2"/>
        <v>0.33513513513513515</v>
      </c>
      <c r="AA17" s="13">
        <f t="shared" si="3"/>
        <v>0.38942307692307693</v>
      </c>
      <c r="AB17" s="13">
        <f t="shared" si="4"/>
        <v>0.40540540540540543</v>
      </c>
      <c r="AC17" s="13">
        <f t="shared" si="5"/>
        <v>0.79482848232848236</v>
      </c>
      <c r="AD17" s="13">
        <f t="shared" si="6"/>
        <v>7.0270270270270274E-2</v>
      </c>
      <c r="AE17" s="13">
        <f t="shared" si="7"/>
        <v>0.41958041958041958</v>
      </c>
      <c r="AF17" s="13">
        <f t="shared" si="8"/>
        <v>0.3288659793814433</v>
      </c>
      <c r="AG17" s="14">
        <f t="shared" si="9"/>
        <v>7.6923076923076925</v>
      </c>
      <c r="AH17" s="14">
        <f t="shared" si="10"/>
        <v>21.153846153846153</v>
      </c>
      <c r="AI17" s="15">
        <f t="shared" si="11"/>
        <v>0.36363636363636365</v>
      </c>
    </row>
    <row r="18" spans="1:35" ht="14.25" customHeight="1">
      <c r="A18" s="17" t="s">
        <v>75</v>
      </c>
      <c r="B18" s="8" t="s">
        <v>76</v>
      </c>
      <c r="C18" s="8" t="s">
        <v>62</v>
      </c>
      <c r="D18" s="9">
        <v>46</v>
      </c>
      <c r="E18" s="9">
        <v>44</v>
      </c>
      <c r="F18" s="10">
        <f t="shared" si="0"/>
        <v>171</v>
      </c>
      <c r="G18" s="9">
        <v>147</v>
      </c>
      <c r="H18" s="9">
        <v>18</v>
      </c>
      <c r="I18" s="9">
        <v>30</v>
      </c>
      <c r="J18" s="9">
        <v>8</v>
      </c>
      <c r="K18" s="9">
        <v>1</v>
      </c>
      <c r="L18" s="9">
        <v>2</v>
      </c>
      <c r="M18" s="9">
        <v>11</v>
      </c>
      <c r="N18" s="11">
        <f t="shared" si="1"/>
        <v>41</v>
      </c>
      <c r="O18" s="9">
        <v>2</v>
      </c>
      <c r="P18" s="8">
        <v>0</v>
      </c>
      <c r="Q18" s="12">
        <v>10</v>
      </c>
      <c r="R18" s="9">
        <v>30</v>
      </c>
      <c r="S18" s="9">
        <v>8</v>
      </c>
      <c r="T18" s="9">
        <v>3</v>
      </c>
      <c r="U18" s="9">
        <v>3</v>
      </c>
      <c r="V18" s="9">
        <v>4</v>
      </c>
      <c r="W18" s="9">
        <v>5</v>
      </c>
      <c r="X18" s="9">
        <v>11</v>
      </c>
      <c r="Z18" s="13">
        <f t="shared" si="2"/>
        <v>0.27891156462585032</v>
      </c>
      <c r="AA18" s="13">
        <f t="shared" si="3"/>
        <v>0.35119047619047616</v>
      </c>
      <c r="AB18" s="13">
        <f t="shared" si="4"/>
        <v>0.38775510204081631</v>
      </c>
      <c r="AC18" s="13">
        <f t="shared" si="5"/>
        <v>0.73894557823129248</v>
      </c>
      <c r="AD18" s="13">
        <f t="shared" si="6"/>
        <v>0.108843537414966</v>
      </c>
      <c r="AE18" s="13">
        <f t="shared" si="7"/>
        <v>0.33050847457627119</v>
      </c>
      <c r="AF18" s="13">
        <f t="shared" si="8"/>
        <v>0.31137500000000001</v>
      </c>
      <c r="AG18" s="14">
        <f t="shared" si="9"/>
        <v>5.8479532163742682</v>
      </c>
      <c r="AH18" s="14">
        <f t="shared" si="10"/>
        <v>17.543859649122805</v>
      </c>
      <c r="AI18" s="15">
        <f t="shared" si="11"/>
        <v>0.33333333333333331</v>
      </c>
    </row>
    <row r="19" spans="1:35" ht="14.25" customHeight="1">
      <c r="A19" s="17" t="s">
        <v>77</v>
      </c>
      <c r="B19" s="8" t="s">
        <v>61</v>
      </c>
      <c r="C19" s="8" t="s">
        <v>67</v>
      </c>
      <c r="D19" s="9">
        <v>51</v>
      </c>
      <c r="E19" s="9">
        <v>51</v>
      </c>
      <c r="F19" s="10">
        <f t="shared" si="0"/>
        <v>214</v>
      </c>
      <c r="G19" s="9">
        <v>180</v>
      </c>
      <c r="H19" s="9">
        <v>37</v>
      </c>
      <c r="I19" s="9">
        <v>32</v>
      </c>
      <c r="J19" s="9">
        <v>10</v>
      </c>
      <c r="K19" s="9">
        <v>3</v>
      </c>
      <c r="L19" s="9">
        <v>9</v>
      </c>
      <c r="M19" s="9">
        <v>41</v>
      </c>
      <c r="N19" s="11">
        <f t="shared" si="1"/>
        <v>54</v>
      </c>
      <c r="O19" s="9">
        <v>3</v>
      </c>
      <c r="P19" s="8">
        <v>0</v>
      </c>
      <c r="Q19" s="12">
        <v>27</v>
      </c>
      <c r="R19" s="9">
        <v>42</v>
      </c>
      <c r="S19" s="9">
        <v>4</v>
      </c>
      <c r="T19" s="9">
        <v>3</v>
      </c>
      <c r="U19" s="8">
        <v>0</v>
      </c>
      <c r="V19" s="9">
        <v>6</v>
      </c>
      <c r="W19" s="9">
        <v>9</v>
      </c>
      <c r="X19" s="9">
        <v>3</v>
      </c>
      <c r="Z19" s="13">
        <f t="shared" si="2"/>
        <v>0.3</v>
      </c>
      <c r="AA19" s="13">
        <f t="shared" si="3"/>
        <v>0.39719626168224298</v>
      </c>
      <c r="AB19" s="13">
        <f t="shared" si="4"/>
        <v>0.53888888888888886</v>
      </c>
      <c r="AC19" s="13">
        <f t="shared" si="5"/>
        <v>0.93608515057113184</v>
      </c>
      <c r="AD19" s="13">
        <f t="shared" si="6"/>
        <v>0.23888888888888887</v>
      </c>
      <c r="AE19" s="13">
        <f t="shared" si="7"/>
        <v>0.34090909090909088</v>
      </c>
      <c r="AF19" s="13">
        <f t="shared" si="8"/>
        <v>0.36784210526315791</v>
      </c>
      <c r="AG19" s="14">
        <f t="shared" si="9"/>
        <v>12.616822429906541</v>
      </c>
      <c r="AH19" s="14">
        <f t="shared" si="10"/>
        <v>19.626168224299064</v>
      </c>
      <c r="AI19" s="15">
        <f t="shared" si="11"/>
        <v>0.6428571428571429</v>
      </c>
    </row>
    <row r="20" spans="1:35" ht="14.25" customHeight="1">
      <c r="A20" s="18" t="s">
        <v>78</v>
      </c>
      <c r="B20" s="18"/>
      <c r="C20" s="18"/>
      <c r="D20" s="18">
        <f t="shared" ref="D20:M20" si="12">SUM(D2:D19)</f>
        <v>910</v>
      </c>
      <c r="E20" s="18">
        <f t="shared" si="12"/>
        <v>882</v>
      </c>
      <c r="F20" s="18">
        <f t="shared" si="12"/>
        <v>3944</v>
      </c>
      <c r="G20" s="18">
        <f t="shared" si="12"/>
        <v>3263</v>
      </c>
      <c r="H20" s="18">
        <f t="shared" si="12"/>
        <v>692</v>
      </c>
      <c r="I20" s="18">
        <f t="shared" si="12"/>
        <v>633</v>
      </c>
      <c r="J20" s="18">
        <f t="shared" si="12"/>
        <v>209</v>
      </c>
      <c r="K20" s="18">
        <f t="shared" si="12"/>
        <v>22</v>
      </c>
      <c r="L20" s="18">
        <f t="shared" si="12"/>
        <v>111</v>
      </c>
      <c r="M20" s="18">
        <f t="shared" si="12"/>
        <v>616</v>
      </c>
      <c r="N20" s="19">
        <f t="shared" si="1"/>
        <v>975</v>
      </c>
      <c r="O20" s="18">
        <f t="shared" ref="O20:X20" si="13">SUM(O2:O19)</f>
        <v>44</v>
      </c>
      <c r="P20" s="18">
        <f t="shared" si="13"/>
        <v>1</v>
      </c>
      <c r="Q20" s="19">
        <f t="shared" si="13"/>
        <v>498</v>
      </c>
      <c r="R20" s="18">
        <f t="shared" si="13"/>
        <v>681</v>
      </c>
      <c r="S20" s="18">
        <f t="shared" si="13"/>
        <v>105</v>
      </c>
      <c r="T20" s="18">
        <f t="shared" si="13"/>
        <v>48</v>
      </c>
      <c r="U20" s="18">
        <f t="shared" si="13"/>
        <v>30</v>
      </c>
      <c r="V20" s="18">
        <f t="shared" si="13"/>
        <v>131</v>
      </c>
      <c r="W20" s="18">
        <f t="shared" si="13"/>
        <v>170</v>
      </c>
      <c r="X20" s="18">
        <f t="shared" si="13"/>
        <v>66</v>
      </c>
      <c r="Y20" s="18"/>
      <c r="Z20" s="20">
        <f t="shared" si="2"/>
        <v>0.29880478087649404</v>
      </c>
      <c r="AA20" s="20">
        <f t="shared" si="3"/>
        <v>0.40316811446090955</v>
      </c>
      <c r="AB20" s="20">
        <f t="shared" si="4"/>
        <v>0.47839411584431507</v>
      </c>
      <c r="AC20" s="20">
        <f t="shared" si="5"/>
        <v>0.88156223030522463</v>
      </c>
      <c r="AD20" s="20">
        <f t="shared" si="6"/>
        <v>0.17958933496782103</v>
      </c>
      <c r="AE20" s="20">
        <f t="shared" si="7"/>
        <v>0.34299325129019453</v>
      </c>
      <c r="AF20" s="20">
        <f t="shared" si="8"/>
        <v>0.34783236994219652</v>
      </c>
      <c r="AG20" s="21">
        <f t="shared" si="9"/>
        <v>12.62677484787018</v>
      </c>
      <c r="AH20" s="21">
        <f t="shared" si="10"/>
        <v>17.266734279918865</v>
      </c>
      <c r="AI20" s="22">
        <f t="shared" si="11"/>
        <v>0.7312775330396476</v>
      </c>
    </row>
    <row r="22" spans="1:35" ht="14.25" customHeight="1">
      <c r="A22" s="1" t="s">
        <v>79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80</v>
      </c>
      <c r="G22" s="1" t="s">
        <v>81</v>
      </c>
      <c r="H22" s="1" t="s">
        <v>82</v>
      </c>
      <c r="I22" s="1" t="s">
        <v>83</v>
      </c>
      <c r="J22" s="1" t="s">
        <v>13</v>
      </c>
      <c r="K22" s="1" t="s">
        <v>7</v>
      </c>
      <c r="L22" s="1" t="s">
        <v>84</v>
      </c>
      <c r="M22" s="1" t="s">
        <v>11</v>
      </c>
      <c r="N22" s="23" t="s">
        <v>16</v>
      </c>
      <c r="O22" s="1" t="s">
        <v>14</v>
      </c>
      <c r="P22" s="1" t="s">
        <v>15</v>
      </c>
      <c r="Q22" s="1" t="s">
        <v>17</v>
      </c>
      <c r="R22" s="1" t="s">
        <v>18</v>
      </c>
      <c r="S22" s="1" t="s">
        <v>85</v>
      </c>
      <c r="T22" s="3" t="s">
        <v>86</v>
      </c>
      <c r="U22" s="1" t="s">
        <v>6</v>
      </c>
      <c r="V22" s="1" t="s">
        <v>19</v>
      </c>
      <c r="W22" s="1" t="s">
        <v>20</v>
      </c>
      <c r="X22" s="1"/>
      <c r="Y22" s="24" t="s">
        <v>87</v>
      </c>
      <c r="Z22" s="25" t="s">
        <v>88</v>
      </c>
      <c r="AA22" s="26" t="s">
        <v>89</v>
      </c>
      <c r="AB22" s="26" t="s">
        <v>90</v>
      </c>
      <c r="AC22" s="25" t="s">
        <v>91</v>
      </c>
      <c r="AD22" s="26" t="s">
        <v>29</v>
      </c>
      <c r="AE22" s="1" t="s">
        <v>92</v>
      </c>
      <c r="AF22" s="1" t="s">
        <v>93</v>
      </c>
      <c r="AG22" s="1" t="s">
        <v>94</v>
      </c>
      <c r="AH22" s="1" t="s">
        <v>95</v>
      </c>
      <c r="AI22" s="27"/>
    </row>
    <row r="23" spans="1:35" ht="14.25" customHeight="1">
      <c r="A23" s="16" t="s">
        <v>96</v>
      </c>
      <c r="B23" s="9" t="s">
        <v>97</v>
      </c>
      <c r="C23" s="9" t="s">
        <v>98</v>
      </c>
      <c r="D23" s="9">
        <v>13</v>
      </c>
      <c r="E23" s="9">
        <v>13</v>
      </c>
      <c r="F23" s="9">
        <v>69</v>
      </c>
      <c r="G23" s="9">
        <v>1</v>
      </c>
      <c r="H23" s="9">
        <v>8</v>
      </c>
      <c r="I23" s="8"/>
      <c r="J23" s="9">
        <v>77</v>
      </c>
      <c r="K23" s="9">
        <v>47</v>
      </c>
      <c r="L23" s="9">
        <v>44</v>
      </c>
      <c r="M23" s="9">
        <v>5</v>
      </c>
      <c r="N23" s="10">
        <v>30</v>
      </c>
      <c r="O23" s="8"/>
      <c r="P23" s="8"/>
      <c r="Q23" s="9">
        <v>61</v>
      </c>
      <c r="R23" s="9">
        <v>10</v>
      </c>
      <c r="S23" s="9">
        <v>11</v>
      </c>
      <c r="T23" s="9">
        <v>0</v>
      </c>
      <c r="U23" s="9">
        <v>267</v>
      </c>
      <c r="V23" s="9">
        <v>4</v>
      </c>
      <c r="W23" s="9">
        <v>3</v>
      </c>
      <c r="X23" s="8"/>
      <c r="Y23" s="28">
        <f t="shared" ref="Y23:Y53" si="14">(L23/F23)*9</f>
        <v>5.7391304347826084</v>
      </c>
      <c r="Z23" s="29">
        <f t="shared" ref="Z23:Z53" si="15">(N23+J23)/F23</f>
        <v>1.5507246376811594</v>
      </c>
      <c r="AA23" s="30">
        <f t="shared" ref="AA23:AA53" si="16">J23/U23</f>
        <v>0.28838951310861421</v>
      </c>
      <c r="AB23" s="30">
        <f t="shared" ref="AB23:AB53" si="17">(J23+N23+R23)/(U23+N23+R23+V23)</f>
        <v>0.3762057877813505</v>
      </c>
      <c r="AC23" s="29">
        <f t="shared" ref="AC23:AC53" si="18">3.1+(((13*M23)+(3*(R23+N23))-(2*Q23))/F23)</f>
        <v>4.0130434782608697</v>
      </c>
      <c r="AD23" s="30">
        <f t="shared" ref="AD23:AD53" si="19">(J23-M23)/(U23-Q23-M23+V23)</f>
        <v>0.35121951219512193</v>
      </c>
      <c r="AE23" s="28">
        <f t="shared" ref="AE23:AE53" si="20">(Q23/F23)*9</f>
        <v>7.9565217391304355</v>
      </c>
      <c r="AF23" s="28">
        <f t="shared" ref="AF23:AF53" si="21">(N23/F23)*9</f>
        <v>3.9130434782608696</v>
      </c>
      <c r="AG23" s="29">
        <f t="shared" ref="AG23:AG53" si="22">(M23/F23)*9</f>
        <v>0.65217391304347827</v>
      </c>
      <c r="AH23" s="29">
        <f t="shared" ref="AH23:AH53" si="23">Q23/N23</f>
        <v>2.0333333333333332</v>
      </c>
      <c r="AI23" s="27"/>
    </row>
    <row r="24" spans="1:35" ht="14.25" customHeight="1">
      <c r="A24" s="7" t="s">
        <v>99</v>
      </c>
      <c r="B24" s="8" t="s">
        <v>100</v>
      </c>
      <c r="C24" s="8" t="s">
        <v>98</v>
      </c>
      <c r="D24" s="9">
        <v>19</v>
      </c>
      <c r="E24" s="9">
        <v>5</v>
      </c>
      <c r="F24" s="9">
        <v>40.333300000000001</v>
      </c>
      <c r="G24" s="9">
        <v>1</v>
      </c>
      <c r="H24" s="9">
        <v>4</v>
      </c>
      <c r="J24" s="9">
        <v>51</v>
      </c>
      <c r="K24" s="9">
        <v>30</v>
      </c>
      <c r="L24" s="9">
        <v>21</v>
      </c>
      <c r="M24" s="9">
        <v>1</v>
      </c>
      <c r="N24" s="10">
        <v>18</v>
      </c>
      <c r="O24" s="8">
        <v>3</v>
      </c>
      <c r="P24" s="8">
        <v>0</v>
      </c>
      <c r="Q24" s="9">
        <v>43</v>
      </c>
      <c r="R24" s="9">
        <v>8</v>
      </c>
      <c r="S24" s="9">
        <v>2</v>
      </c>
      <c r="T24" s="8">
        <v>0</v>
      </c>
      <c r="U24" s="31">
        <v>193</v>
      </c>
      <c r="V24" s="9">
        <v>1</v>
      </c>
      <c r="W24" s="9">
        <v>4</v>
      </c>
      <c r="Y24" s="28">
        <f t="shared" si="14"/>
        <v>4.6859542859126329</v>
      </c>
      <c r="Z24" s="29">
        <f t="shared" si="15"/>
        <v>1.7107452154919136</v>
      </c>
      <c r="AA24" s="30">
        <f t="shared" si="16"/>
        <v>0.26424870466321243</v>
      </c>
      <c r="AB24" s="30">
        <f t="shared" si="17"/>
        <v>0.35</v>
      </c>
      <c r="AC24" s="29">
        <f t="shared" si="18"/>
        <v>3.2239670446008635</v>
      </c>
      <c r="AD24" s="30">
        <f t="shared" si="19"/>
        <v>0.33333333333333331</v>
      </c>
      <c r="AE24" s="28">
        <f t="shared" si="20"/>
        <v>9.5950492521068202</v>
      </c>
      <c r="AF24" s="28">
        <f t="shared" si="21"/>
        <v>4.016532245067971</v>
      </c>
      <c r="AG24" s="29">
        <f t="shared" si="22"/>
        <v>0.22314068028155393</v>
      </c>
      <c r="AH24" s="29">
        <f t="shared" si="23"/>
        <v>2.3888888888888888</v>
      </c>
      <c r="AI24" s="27"/>
    </row>
    <row r="25" spans="1:35" ht="14.25" customHeight="1">
      <c r="A25" s="7" t="s">
        <v>101</v>
      </c>
      <c r="B25" s="8" t="s">
        <v>51</v>
      </c>
      <c r="C25" s="8" t="s">
        <v>102</v>
      </c>
      <c r="D25" s="9">
        <v>15</v>
      </c>
      <c r="E25" s="9">
        <v>15</v>
      </c>
      <c r="F25" s="9">
        <v>74.666700000000006</v>
      </c>
      <c r="G25" s="9">
        <v>6</v>
      </c>
      <c r="H25" s="9">
        <v>4</v>
      </c>
      <c r="J25" s="9">
        <v>61</v>
      </c>
      <c r="K25" s="9">
        <v>37</v>
      </c>
      <c r="L25" s="9">
        <v>26</v>
      </c>
      <c r="M25" s="9">
        <v>9</v>
      </c>
      <c r="N25" s="10">
        <v>32</v>
      </c>
      <c r="O25" s="8">
        <v>0</v>
      </c>
      <c r="P25" s="8">
        <v>0</v>
      </c>
      <c r="Q25" s="9">
        <v>72</v>
      </c>
      <c r="R25" s="8">
        <v>0</v>
      </c>
      <c r="S25" s="9">
        <v>1</v>
      </c>
      <c r="T25" s="8">
        <v>0</v>
      </c>
      <c r="U25" s="9">
        <v>278</v>
      </c>
      <c r="V25" s="9">
        <v>1</v>
      </c>
      <c r="W25" s="9">
        <v>2</v>
      </c>
      <c r="Y25" s="28">
        <f t="shared" si="14"/>
        <v>3.1339271723539408</v>
      </c>
      <c r="Z25" s="29">
        <f t="shared" si="15"/>
        <v>1.2455351582432328</v>
      </c>
      <c r="AA25" s="30">
        <f t="shared" si="16"/>
        <v>0.21942446043165467</v>
      </c>
      <c r="AB25" s="30">
        <f t="shared" si="17"/>
        <v>0.29903536977491962</v>
      </c>
      <c r="AC25" s="29">
        <f t="shared" si="18"/>
        <v>4.0241067303094953</v>
      </c>
      <c r="AD25" s="30">
        <f t="shared" si="19"/>
        <v>0.26262626262626265</v>
      </c>
      <c r="AE25" s="28">
        <f t="shared" si="20"/>
        <v>8.6785675542109129</v>
      </c>
      <c r="AF25" s="28">
        <f t="shared" si="21"/>
        <v>3.8571411352048504</v>
      </c>
      <c r="AG25" s="29">
        <f t="shared" si="22"/>
        <v>1.0848209442763641</v>
      </c>
      <c r="AH25" s="29">
        <f t="shared" si="23"/>
        <v>2.25</v>
      </c>
      <c r="AI25" s="27"/>
    </row>
    <row r="26" spans="1:35" ht="14.25" customHeight="1">
      <c r="A26" s="7" t="s">
        <v>103</v>
      </c>
      <c r="B26" s="8" t="s">
        <v>44</v>
      </c>
      <c r="C26" s="8" t="s">
        <v>102</v>
      </c>
      <c r="D26" s="9">
        <v>14</v>
      </c>
      <c r="E26" s="9">
        <v>14</v>
      </c>
      <c r="F26" s="9">
        <v>89</v>
      </c>
      <c r="G26" s="9">
        <v>6</v>
      </c>
      <c r="H26" s="9">
        <v>4</v>
      </c>
      <c r="J26" s="9">
        <v>62</v>
      </c>
      <c r="K26" s="9">
        <v>37</v>
      </c>
      <c r="L26" s="9">
        <v>30</v>
      </c>
      <c r="M26" s="9">
        <v>8</v>
      </c>
      <c r="N26" s="10">
        <v>19</v>
      </c>
      <c r="Q26" s="9">
        <v>111</v>
      </c>
      <c r="R26" s="9">
        <v>6</v>
      </c>
      <c r="S26" s="9">
        <v>2</v>
      </c>
      <c r="T26" s="8">
        <v>0</v>
      </c>
      <c r="U26" s="9">
        <v>327</v>
      </c>
      <c r="V26" s="9">
        <v>3</v>
      </c>
      <c r="W26" s="9">
        <v>2</v>
      </c>
      <c r="Y26" s="28">
        <f t="shared" si="14"/>
        <v>3.0337078651685392</v>
      </c>
      <c r="Z26" s="29">
        <f t="shared" si="15"/>
        <v>0.9101123595505618</v>
      </c>
      <c r="AA26" s="30">
        <f t="shared" si="16"/>
        <v>0.18960244648318042</v>
      </c>
      <c r="AB26" s="30">
        <f t="shared" si="17"/>
        <v>0.24507042253521127</v>
      </c>
      <c r="AC26" s="29">
        <f t="shared" si="18"/>
        <v>2.6168539325842697</v>
      </c>
      <c r="AD26" s="30">
        <f t="shared" si="19"/>
        <v>0.25592417061611372</v>
      </c>
      <c r="AE26" s="28">
        <f t="shared" si="20"/>
        <v>11.224719101123595</v>
      </c>
      <c r="AF26" s="28">
        <f t="shared" si="21"/>
        <v>1.9213483146067416</v>
      </c>
      <c r="AG26" s="29">
        <f t="shared" si="22"/>
        <v>0.8089887640449438</v>
      </c>
      <c r="AH26" s="29">
        <f t="shared" si="23"/>
        <v>5.8421052631578947</v>
      </c>
      <c r="AI26" s="27"/>
    </row>
    <row r="27" spans="1:35" ht="14.25" customHeight="1">
      <c r="A27" s="7" t="s">
        <v>104</v>
      </c>
      <c r="B27" s="8" t="s">
        <v>66</v>
      </c>
      <c r="C27" s="8" t="s">
        <v>102</v>
      </c>
      <c r="D27" s="9">
        <v>14</v>
      </c>
      <c r="E27" s="9">
        <v>11</v>
      </c>
      <c r="F27" s="9">
        <v>50.333300000000001</v>
      </c>
      <c r="G27" s="9">
        <v>5</v>
      </c>
      <c r="H27" s="9">
        <v>3</v>
      </c>
      <c r="J27" s="9">
        <v>50</v>
      </c>
      <c r="K27" s="9">
        <v>26</v>
      </c>
      <c r="L27" s="9">
        <v>25</v>
      </c>
      <c r="M27" s="9">
        <v>4</v>
      </c>
      <c r="N27" s="10">
        <v>28</v>
      </c>
      <c r="Q27" s="9">
        <v>51</v>
      </c>
      <c r="R27" s="9">
        <v>13</v>
      </c>
      <c r="S27" s="9">
        <v>2</v>
      </c>
      <c r="T27" s="9">
        <v>1</v>
      </c>
      <c r="U27" s="31">
        <v>197</v>
      </c>
      <c r="V27" s="9">
        <v>1</v>
      </c>
      <c r="W27" s="9">
        <v>1</v>
      </c>
      <c r="Y27" s="28">
        <f t="shared" si="14"/>
        <v>4.4702016358951226</v>
      </c>
      <c r="Z27" s="29">
        <f t="shared" si="15"/>
        <v>1.5496699004436427</v>
      </c>
      <c r="AA27" s="30">
        <f t="shared" si="16"/>
        <v>0.25380710659898476</v>
      </c>
      <c r="AB27" s="30">
        <f t="shared" si="17"/>
        <v>0.3807531380753138</v>
      </c>
      <c r="AC27" s="29">
        <f t="shared" si="18"/>
        <v>4.5503320863126397</v>
      </c>
      <c r="AD27" s="30">
        <f t="shared" si="19"/>
        <v>0.32167832167832167</v>
      </c>
      <c r="AE27" s="28">
        <f t="shared" si="20"/>
        <v>9.1192113372260515</v>
      </c>
      <c r="AF27" s="28">
        <f t="shared" si="21"/>
        <v>5.0066258322025377</v>
      </c>
      <c r="AG27" s="29">
        <f t="shared" si="22"/>
        <v>0.71523226174321974</v>
      </c>
      <c r="AH27" s="29">
        <f t="shared" si="23"/>
        <v>1.8214285714285714</v>
      </c>
      <c r="AI27" s="27"/>
    </row>
    <row r="28" spans="1:35" ht="14.25" customHeight="1">
      <c r="A28" s="7" t="s">
        <v>105</v>
      </c>
      <c r="B28" s="8" t="s">
        <v>106</v>
      </c>
      <c r="C28" s="8" t="s">
        <v>102</v>
      </c>
      <c r="D28" s="9">
        <v>24</v>
      </c>
      <c r="E28" s="8">
        <v>0</v>
      </c>
      <c r="F28" s="9">
        <v>46.333300000000001</v>
      </c>
      <c r="G28" s="9">
        <v>3</v>
      </c>
      <c r="H28" s="9">
        <v>1</v>
      </c>
      <c r="J28" s="9">
        <v>44</v>
      </c>
      <c r="K28" s="9">
        <v>26</v>
      </c>
      <c r="L28" s="9">
        <v>21</v>
      </c>
      <c r="M28" s="9">
        <v>4</v>
      </c>
      <c r="N28" s="10">
        <v>12</v>
      </c>
      <c r="O28" s="8">
        <v>0</v>
      </c>
      <c r="P28" s="8">
        <v>0</v>
      </c>
      <c r="Q28" s="9">
        <v>51</v>
      </c>
      <c r="R28" s="9">
        <v>4</v>
      </c>
      <c r="S28" s="9">
        <v>2</v>
      </c>
      <c r="T28" s="9">
        <v>2</v>
      </c>
      <c r="U28" s="9">
        <v>177</v>
      </c>
      <c r="V28" s="9">
        <v>1</v>
      </c>
      <c r="W28" s="9">
        <v>5</v>
      </c>
      <c r="Y28" s="28">
        <f t="shared" si="14"/>
        <v>4.0791396252803063</v>
      </c>
      <c r="Z28" s="29">
        <f t="shared" si="15"/>
        <v>1.2086339630460166</v>
      </c>
      <c r="AA28" s="30">
        <f t="shared" si="16"/>
        <v>0.24858757062146894</v>
      </c>
      <c r="AB28" s="30">
        <f t="shared" si="17"/>
        <v>0.30927835051546393</v>
      </c>
      <c r="AC28" s="29">
        <f t="shared" si="18"/>
        <v>3.0568345013197851</v>
      </c>
      <c r="AD28" s="30">
        <f t="shared" si="19"/>
        <v>0.32520325203252032</v>
      </c>
      <c r="AE28" s="28">
        <f t="shared" si="20"/>
        <v>9.9064819471093148</v>
      </c>
      <c r="AF28" s="28">
        <f t="shared" si="21"/>
        <v>2.3309369287316035</v>
      </c>
      <c r="AG28" s="29">
        <f t="shared" si="22"/>
        <v>0.77697897624386769</v>
      </c>
      <c r="AH28" s="29">
        <f t="shared" si="23"/>
        <v>4.25</v>
      </c>
      <c r="AI28" s="27"/>
    </row>
    <row r="29" spans="1:35" ht="14.25" customHeight="1">
      <c r="A29" s="7" t="s">
        <v>107</v>
      </c>
      <c r="B29" s="8" t="s">
        <v>108</v>
      </c>
      <c r="C29" s="8" t="s">
        <v>98</v>
      </c>
      <c r="D29" s="31">
        <v>15</v>
      </c>
      <c r="E29" s="31">
        <v>11</v>
      </c>
      <c r="F29" s="31">
        <v>76.333299999999994</v>
      </c>
      <c r="G29" s="31">
        <v>6</v>
      </c>
      <c r="H29" s="31">
        <v>3</v>
      </c>
      <c r="J29" s="31">
        <v>55</v>
      </c>
      <c r="K29" s="31">
        <v>27</v>
      </c>
      <c r="L29" s="31">
        <v>23</v>
      </c>
      <c r="M29" s="31">
        <v>2</v>
      </c>
      <c r="N29" s="10">
        <v>25</v>
      </c>
      <c r="Q29" s="31">
        <v>89</v>
      </c>
      <c r="R29" s="31">
        <v>7</v>
      </c>
      <c r="S29" s="31">
        <v>6</v>
      </c>
      <c r="T29" s="31">
        <v>0</v>
      </c>
      <c r="U29" s="31">
        <v>272</v>
      </c>
      <c r="V29" s="9">
        <v>3</v>
      </c>
      <c r="W29" s="9">
        <v>8</v>
      </c>
      <c r="Y29" s="28">
        <f t="shared" si="14"/>
        <v>2.7117915772015624</v>
      </c>
      <c r="Z29" s="29">
        <f t="shared" si="15"/>
        <v>1.0480353921551933</v>
      </c>
      <c r="AA29" s="30">
        <f t="shared" si="16"/>
        <v>0.20220588235294118</v>
      </c>
      <c r="AB29" s="30">
        <f t="shared" si="17"/>
        <v>0.28338762214983715</v>
      </c>
      <c r="AC29" s="29">
        <f t="shared" si="18"/>
        <v>2.3663752254913648</v>
      </c>
      <c r="AD29" s="30">
        <f t="shared" si="19"/>
        <v>0.28804347826086957</v>
      </c>
      <c r="AE29" s="28">
        <f t="shared" si="20"/>
        <v>10.493454363953871</v>
      </c>
      <c r="AF29" s="28">
        <f t="shared" si="21"/>
        <v>2.9475995404364808</v>
      </c>
      <c r="AG29" s="29">
        <f t="shared" si="22"/>
        <v>0.23580796323491846</v>
      </c>
      <c r="AH29" s="29">
        <f t="shared" si="23"/>
        <v>3.56</v>
      </c>
      <c r="AI29" s="27"/>
    </row>
    <row r="30" spans="1:35" ht="14.25" customHeight="1">
      <c r="A30" s="7" t="s">
        <v>109</v>
      </c>
      <c r="B30" s="8" t="s">
        <v>110</v>
      </c>
      <c r="C30" s="8" t="s">
        <v>111</v>
      </c>
      <c r="D30" s="9">
        <v>19</v>
      </c>
      <c r="E30" s="9">
        <v>8</v>
      </c>
      <c r="F30" s="9">
        <v>42.666699999999999</v>
      </c>
      <c r="G30" s="9">
        <v>3</v>
      </c>
      <c r="H30" s="9">
        <v>2</v>
      </c>
      <c r="J30" s="9">
        <v>45</v>
      </c>
      <c r="K30" s="9">
        <v>37</v>
      </c>
      <c r="L30" s="9">
        <v>31</v>
      </c>
      <c r="M30" s="9">
        <v>3</v>
      </c>
      <c r="N30" s="10">
        <v>30</v>
      </c>
      <c r="Q30" s="9">
        <v>37</v>
      </c>
      <c r="R30" s="9">
        <v>12</v>
      </c>
      <c r="S30" s="9">
        <v>6</v>
      </c>
      <c r="T30" s="8">
        <v>0</v>
      </c>
      <c r="U30" s="9">
        <v>169</v>
      </c>
      <c r="V30" s="9">
        <v>2</v>
      </c>
      <c r="W30" s="9">
        <v>2</v>
      </c>
      <c r="Y30" s="28">
        <f t="shared" si="14"/>
        <v>6.5390573913614132</v>
      </c>
      <c r="Z30" s="29">
        <f t="shared" si="15"/>
        <v>1.7578111267100573</v>
      </c>
      <c r="AA30" s="30">
        <f t="shared" si="16"/>
        <v>0.26627218934911245</v>
      </c>
      <c r="AB30" s="30">
        <f t="shared" si="17"/>
        <v>0.40845070422535212</v>
      </c>
      <c r="AC30" s="29">
        <f t="shared" si="18"/>
        <v>5.2328108337415369</v>
      </c>
      <c r="AD30" s="30">
        <f t="shared" si="19"/>
        <v>0.32061068702290074</v>
      </c>
      <c r="AE30" s="28">
        <f t="shared" si="20"/>
        <v>7.8046814025926539</v>
      </c>
      <c r="AF30" s="28">
        <f t="shared" si="21"/>
        <v>6.328120056156207</v>
      </c>
      <c r="AG30" s="29">
        <f t="shared" si="22"/>
        <v>0.63281200561562068</v>
      </c>
      <c r="AH30" s="29">
        <f t="shared" si="23"/>
        <v>1.2333333333333334</v>
      </c>
      <c r="AI30" s="27"/>
    </row>
    <row r="31" spans="1:35" ht="14.25" customHeight="1">
      <c r="A31" s="7" t="s">
        <v>112</v>
      </c>
      <c r="B31" s="8" t="s">
        <v>64</v>
      </c>
      <c r="C31" s="8" t="s">
        <v>102</v>
      </c>
      <c r="D31" s="9">
        <v>13</v>
      </c>
      <c r="E31" s="9">
        <v>12</v>
      </c>
      <c r="F31" s="9">
        <v>67</v>
      </c>
      <c r="G31" s="9">
        <v>4</v>
      </c>
      <c r="H31" s="9">
        <v>5</v>
      </c>
      <c r="J31" s="9">
        <v>75</v>
      </c>
      <c r="K31" s="9">
        <v>38</v>
      </c>
      <c r="L31" s="9">
        <v>31</v>
      </c>
      <c r="M31" s="9">
        <v>3</v>
      </c>
      <c r="N31" s="10">
        <v>35</v>
      </c>
      <c r="Q31" s="9">
        <v>67</v>
      </c>
      <c r="R31" s="9">
        <v>4</v>
      </c>
      <c r="S31" s="9">
        <v>5</v>
      </c>
      <c r="T31" s="8">
        <v>0</v>
      </c>
      <c r="U31" s="9">
        <v>260</v>
      </c>
      <c r="V31" s="9">
        <v>3</v>
      </c>
      <c r="W31" s="9">
        <v>5</v>
      </c>
      <c r="Y31" s="28">
        <f t="shared" si="14"/>
        <v>4.1641791044776122</v>
      </c>
      <c r="Z31" s="29">
        <f t="shared" si="15"/>
        <v>1.6417910447761195</v>
      </c>
      <c r="AA31" s="30">
        <f t="shared" si="16"/>
        <v>0.28846153846153844</v>
      </c>
      <c r="AB31" s="30">
        <f t="shared" si="17"/>
        <v>0.37748344370860926</v>
      </c>
      <c r="AC31" s="29">
        <f t="shared" si="18"/>
        <v>3.428358208955224</v>
      </c>
      <c r="AD31" s="30">
        <f t="shared" si="19"/>
        <v>0.37305699481865284</v>
      </c>
      <c r="AE31" s="28">
        <f t="shared" si="20"/>
        <v>9</v>
      </c>
      <c r="AF31" s="28">
        <f t="shared" si="21"/>
        <v>4.7014925373134329</v>
      </c>
      <c r="AG31" s="29">
        <f t="shared" si="22"/>
        <v>0.40298507462686567</v>
      </c>
      <c r="AH31" s="29">
        <f t="shared" si="23"/>
        <v>1.9142857142857144</v>
      </c>
      <c r="AI31" s="27"/>
    </row>
    <row r="32" spans="1:35" ht="14.25" customHeight="1">
      <c r="A32" s="7" t="s">
        <v>113</v>
      </c>
      <c r="B32" s="8" t="s">
        <v>51</v>
      </c>
      <c r="C32" s="8" t="s">
        <v>98</v>
      </c>
      <c r="D32" s="9">
        <v>5</v>
      </c>
      <c r="E32" s="8">
        <v>0</v>
      </c>
      <c r="F32" s="9">
        <v>3</v>
      </c>
      <c r="G32" s="8">
        <v>0</v>
      </c>
      <c r="H32" s="8">
        <v>0</v>
      </c>
      <c r="J32" s="9">
        <v>10</v>
      </c>
      <c r="K32" s="9">
        <v>9</v>
      </c>
      <c r="L32" s="9">
        <v>9</v>
      </c>
      <c r="M32" s="8">
        <v>0</v>
      </c>
      <c r="N32" s="10">
        <v>2</v>
      </c>
      <c r="O32" s="8">
        <v>0</v>
      </c>
      <c r="P32" s="8">
        <v>0</v>
      </c>
      <c r="Q32" s="9">
        <v>5</v>
      </c>
      <c r="R32" s="8">
        <v>2</v>
      </c>
      <c r="S32" s="8">
        <v>0</v>
      </c>
      <c r="T32" s="8">
        <v>0</v>
      </c>
      <c r="U32" s="9">
        <v>19</v>
      </c>
      <c r="V32" s="8">
        <v>0</v>
      </c>
      <c r="W32" s="8">
        <v>0</v>
      </c>
      <c r="Y32" s="28">
        <f t="shared" si="14"/>
        <v>27</v>
      </c>
      <c r="Z32" s="29">
        <f t="shared" si="15"/>
        <v>4</v>
      </c>
      <c r="AA32" s="30">
        <f t="shared" si="16"/>
        <v>0.52631578947368418</v>
      </c>
      <c r="AB32" s="30">
        <f t="shared" si="17"/>
        <v>0.60869565217391308</v>
      </c>
      <c r="AC32" s="29">
        <f t="shared" si="18"/>
        <v>3.7666666666666666</v>
      </c>
      <c r="AD32" s="30">
        <f t="shared" si="19"/>
        <v>0.7142857142857143</v>
      </c>
      <c r="AE32" s="28">
        <f t="shared" si="20"/>
        <v>15</v>
      </c>
      <c r="AF32" s="28">
        <f t="shared" si="21"/>
        <v>6</v>
      </c>
      <c r="AG32" s="29">
        <f t="shared" si="22"/>
        <v>0</v>
      </c>
      <c r="AH32" s="29">
        <f t="shared" si="23"/>
        <v>2.5</v>
      </c>
      <c r="AI32" s="27"/>
    </row>
    <row r="33" spans="1:35" ht="14.25" customHeight="1">
      <c r="A33" s="16" t="s">
        <v>114</v>
      </c>
      <c r="B33" s="9" t="s">
        <v>64</v>
      </c>
      <c r="C33" s="9" t="s">
        <v>102</v>
      </c>
      <c r="D33" s="9">
        <v>12</v>
      </c>
      <c r="E33" s="9">
        <v>12</v>
      </c>
      <c r="F33" s="9">
        <v>72.666700000000006</v>
      </c>
      <c r="G33" s="9">
        <v>2</v>
      </c>
      <c r="H33" s="9">
        <v>6</v>
      </c>
      <c r="J33" s="9">
        <v>50</v>
      </c>
      <c r="K33" s="9">
        <v>27</v>
      </c>
      <c r="L33" s="9">
        <v>26</v>
      </c>
      <c r="M33" s="9">
        <v>4</v>
      </c>
      <c r="N33" s="10">
        <v>26</v>
      </c>
      <c r="Q33" s="9">
        <v>57</v>
      </c>
      <c r="R33" s="9">
        <v>4</v>
      </c>
      <c r="S33" s="9">
        <v>3</v>
      </c>
      <c r="T33" s="9">
        <v>0</v>
      </c>
      <c r="U33" s="9">
        <v>260</v>
      </c>
      <c r="V33" s="9">
        <v>2</v>
      </c>
      <c r="W33" s="9">
        <v>6</v>
      </c>
      <c r="Y33" s="28">
        <f t="shared" si="14"/>
        <v>3.2201820090908213</v>
      </c>
      <c r="Z33" s="29">
        <f t="shared" si="15"/>
        <v>1.0458710798756514</v>
      </c>
      <c r="AA33" s="30">
        <f t="shared" si="16"/>
        <v>0.19230769230769232</v>
      </c>
      <c r="AB33" s="30">
        <f t="shared" si="17"/>
        <v>0.27397260273972601</v>
      </c>
      <c r="AC33" s="29">
        <f t="shared" si="18"/>
        <v>3.4853209241647138</v>
      </c>
      <c r="AD33" s="30">
        <f t="shared" si="19"/>
        <v>0.22885572139303484</v>
      </c>
      <c r="AE33" s="28">
        <f t="shared" si="20"/>
        <v>7.0596297891606472</v>
      </c>
      <c r="AF33" s="28">
        <f t="shared" si="21"/>
        <v>3.2201820090908213</v>
      </c>
      <c r="AG33" s="29">
        <f t="shared" si="22"/>
        <v>0.49541261678320325</v>
      </c>
      <c r="AH33" s="29">
        <f t="shared" si="23"/>
        <v>2.1923076923076925</v>
      </c>
      <c r="AI33" s="27"/>
    </row>
    <row r="34" spans="1:35" ht="14.25" customHeight="1">
      <c r="A34" s="7" t="s">
        <v>115</v>
      </c>
      <c r="B34" s="8" t="s">
        <v>76</v>
      </c>
      <c r="C34" s="8" t="s">
        <v>102</v>
      </c>
      <c r="D34" s="9">
        <v>15</v>
      </c>
      <c r="E34" s="9">
        <v>14</v>
      </c>
      <c r="F34" s="9">
        <v>79.666700000000006</v>
      </c>
      <c r="G34" s="9">
        <v>4</v>
      </c>
      <c r="H34" s="9">
        <v>5</v>
      </c>
      <c r="J34" s="9">
        <v>85</v>
      </c>
      <c r="K34" s="9">
        <v>45</v>
      </c>
      <c r="L34" s="9">
        <v>37</v>
      </c>
      <c r="M34" s="8">
        <v>0</v>
      </c>
      <c r="N34" s="10">
        <v>47</v>
      </c>
      <c r="Q34" s="9">
        <v>75</v>
      </c>
      <c r="R34" s="9">
        <v>13</v>
      </c>
      <c r="S34" s="9">
        <v>15</v>
      </c>
      <c r="T34" s="8">
        <v>0</v>
      </c>
      <c r="U34" s="9">
        <v>310</v>
      </c>
      <c r="V34" s="9">
        <v>3</v>
      </c>
      <c r="W34" s="9">
        <v>4</v>
      </c>
      <c r="Y34" s="28">
        <f t="shared" si="14"/>
        <v>4.1799145690734019</v>
      </c>
      <c r="Z34" s="29">
        <f t="shared" si="15"/>
        <v>1.6569030724254925</v>
      </c>
      <c r="AA34" s="30">
        <f t="shared" si="16"/>
        <v>0.27419354838709675</v>
      </c>
      <c r="AB34" s="30">
        <f t="shared" si="17"/>
        <v>0.38873994638069703</v>
      </c>
      <c r="AC34" s="29">
        <f t="shared" si="18"/>
        <v>3.476568880096703</v>
      </c>
      <c r="AD34" s="30">
        <f t="shared" si="19"/>
        <v>0.35714285714285715</v>
      </c>
      <c r="AE34" s="28">
        <f t="shared" si="20"/>
        <v>8.472799802175814</v>
      </c>
      <c r="AF34" s="28">
        <f t="shared" si="21"/>
        <v>5.3096212093635105</v>
      </c>
      <c r="AG34" s="29">
        <f t="shared" si="22"/>
        <v>0</v>
      </c>
      <c r="AH34" s="29">
        <f t="shared" si="23"/>
        <v>1.5957446808510638</v>
      </c>
      <c r="AI34" s="27"/>
    </row>
    <row r="35" spans="1:35" ht="14.25" customHeight="1">
      <c r="A35" s="17" t="s">
        <v>65</v>
      </c>
      <c r="B35" s="8" t="s">
        <v>66</v>
      </c>
      <c r="C35" s="8" t="s">
        <v>67</v>
      </c>
      <c r="D35" s="9">
        <v>4</v>
      </c>
      <c r="E35" s="8">
        <v>0</v>
      </c>
      <c r="F35" s="9">
        <v>6.6666999999999996</v>
      </c>
      <c r="G35" s="8">
        <v>0</v>
      </c>
      <c r="H35" s="9">
        <v>1</v>
      </c>
      <c r="I35" s="8"/>
      <c r="J35" s="9">
        <v>10</v>
      </c>
      <c r="K35" s="9">
        <v>2</v>
      </c>
      <c r="L35" s="9">
        <v>2</v>
      </c>
      <c r="M35" s="9">
        <v>1</v>
      </c>
      <c r="N35" s="32">
        <f>O35+P35</f>
        <v>0</v>
      </c>
      <c r="O35" s="8">
        <v>0</v>
      </c>
      <c r="P35" s="8">
        <v>0</v>
      </c>
      <c r="Q35" s="9">
        <v>1</v>
      </c>
      <c r="R35" s="8">
        <v>0</v>
      </c>
      <c r="S35" s="8">
        <v>0</v>
      </c>
      <c r="T35" s="8">
        <v>0</v>
      </c>
      <c r="U35" s="9">
        <v>28</v>
      </c>
      <c r="V35" s="8">
        <v>0</v>
      </c>
      <c r="W35" s="8">
        <v>0</v>
      </c>
      <c r="Y35" s="28">
        <f t="shared" si="14"/>
        <v>2.6999865000674999</v>
      </c>
      <c r="Z35" s="29">
        <f t="shared" si="15"/>
        <v>1.4999925000374998</v>
      </c>
      <c r="AA35" s="30">
        <f t="shared" si="16"/>
        <v>0.35714285714285715</v>
      </c>
      <c r="AB35" s="30">
        <f t="shared" si="17"/>
        <v>0.35714285714285715</v>
      </c>
      <c r="AC35" s="29">
        <f t="shared" si="18"/>
        <v>4.7499917500412501</v>
      </c>
      <c r="AD35" s="30">
        <f t="shared" si="19"/>
        <v>0.34615384615384615</v>
      </c>
      <c r="AE35" s="28">
        <f t="shared" si="20"/>
        <v>1.3499932500337499</v>
      </c>
      <c r="AF35" s="28">
        <f t="shared" si="21"/>
        <v>0</v>
      </c>
      <c r="AG35" s="29">
        <f t="shared" si="22"/>
        <v>1.3499932500337499</v>
      </c>
      <c r="AH35" s="29" t="e">
        <f t="shared" si="23"/>
        <v>#DIV/0!</v>
      </c>
      <c r="AI35" s="27"/>
    </row>
    <row r="36" spans="1:35" ht="14.25" customHeight="1">
      <c r="A36" s="17" t="s">
        <v>116</v>
      </c>
      <c r="B36" t="s">
        <v>117</v>
      </c>
      <c r="C36" s="8" t="s">
        <v>98</v>
      </c>
      <c r="D36" s="9">
        <v>14</v>
      </c>
      <c r="E36" s="9">
        <v>14</v>
      </c>
      <c r="F36" s="9">
        <v>72</v>
      </c>
      <c r="G36" s="9">
        <v>6</v>
      </c>
      <c r="H36" s="9">
        <v>4</v>
      </c>
      <c r="J36" s="9">
        <v>72</v>
      </c>
      <c r="K36" s="9">
        <v>46</v>
      </c>
      <c r="L36" s="9">
        <v>42</v>
      </c>
      <c r="M36" s="9">
        <v>3</v>
      </c>
      <c r="N36" s="10">
        <v>37</v>
      </c>
      <c r="O36" s="8">
        <v>2</v>
      </c>
      <c r="P36" s="8">
        <v>0</v>
      </c>
      <c r="Q36" s="9">
        <v>59</v>
      </c>
      <c r="R36" s="9">
        <v>3</v>
      </c>
      <c r="S36" s="9">
        <v>3</v>
      </c>
      <c r="T36" s="8">
        <v>0</v>
      </c>
      <c r="U36" s="9">
        <v>271</v>
      </c>
      <c r="V36" s="9">
        <v>2</v>
      </c>
      <c r="W36" s="9">
        <v>5</v>
      </c>
      <c r="Y36" s="28">
        <f t="shared" si="14"/>
        <v>5.25</v>
      </c>
      <c r="Z36" s="29">
        <f t="shared" si="15"/>
        <v>1.5138888888888888</v>
      </c>
      <c r="AA36" s="30">
        <f t="shared" si="16"/>
        <v>0.26568265682656828</v>
      </c>
      <c r="AB36" s="30">
        <f t="shared" si="17"/>
        <v>0.35782747603833864</v>
      </c>
      <c r="AC36" s="29">
        <f t="shared" si="18"/>
        <v>3.6694444444444443</v>
      </c>
      <c r="AD36" s="30">
        <f t="shared" si="19"/>
        <v>0.32701421800947866</v>
      </c>
      <c r="AE36" s="28">
        <f t="shared" si="20"/>
        <v>7.375</v>
      </c>
      <c r="AF36" s="28">
        <f t="shared" si="21"/>
        <v>4.625</v>
      </c>
      <c r="AG36" s="29">
        <f t="shared" si="22"/>
        <v>0.375</v>
      </c>
      <c r="AH36" s="29">
        <f t="shared" si="23"/>
        <v>1.5945945945945945</v>
      </c>
      <c r="AI36" s="27"/>
    </row>
    <row r="37" spans="1:35" ht="14.25" customHeight="1">
      <c r="A37" s="17" t="s">
        <v>118</v>
      </c>
      <c r="B37" t="s">
        <v>61</v>
      </c>
      <c r="C37" s="8" t="s">
        <v>102</v>
      </c>
      <c r="D37" s="9">
        <v>22</v>
      </c>
      <c r="E37" s="8">
        <v>0</v>
      </c>
      <c r="F37" s="9">
        <v>39</v>
      </c>
      <c r="G37" s="9">
        <v>2</v>
      </c>
      <c r="H37" s="8">
        <v>0</v>
      </c>
      <c r="I37" s="8"/>
      <c r="J37" s="9">
        <v>22</v>
      </c>
      <c r="K37" s="9">
        <v>5</v>
      </c>
      <c r="L37" s="9">
        <v>3</v>
      </c>
      <c r="M37" s="9">
        <v>2</v>
      </c>
      <c r="N37" s="10">
        <v>7</v>
      </c>
      <c r="O37" s="9">
        <v>2</v>
      </c>
      <c r="P37" s="8">
        <v>0</v>
      </c>
      <c r="Q37" s="9">
        <v>50</v>
      </c>
      <c r="R37" s="9">
        <v>2</v>
      </c>
      <c r="S37" s="9">
        <v>1</v>
      </c>
      <c r="T37" s="9">
        <v>15</v>
      </c>
      <c r="U37" s="9">
        <v>133</v>
      </c>
      <c r="V37" s="9">
        <v>1</v>
      </c>
      <c r="W37" s="9">
        <v>1</v>
      </c>
      <c r="Y37" s="28">
        <f t="shared" si="14"/>
        <v>0.69230769230769229</v>
      </c>
      <c r="Z37" s="29">
        <f t="shared" si="15"/>
        <v>0.74358974358974361</v>
      </c>
      <c r="AA37" s="30">
        <f t="shared" si="16"/>
        <v>0.16541353383458646</v>
      </c>
      <c r="AB37" s="30">
        <f t="shared" si="17"/>
        <v>0.21678321678321677</v>
      </c>
      <c r="AC37" s="29">
        <f t="shared" si="18"/>
        <v>1.894871794871795</v>
      </c>
      <c r="AD37" s="30">
        <f t="shared" si="19"/>
        <v>0.24390243902439024</v>
      </c>
      <c r="AE37" s="28">
        <f t="shared" si="20"/>
        <v>11.53846153846154</v>
      </c>
      <c r="AF37" s="28">
        <f t="shared" si="21"/>
        <v>1.6153846153846154</v>
      </c>
      <c r="AG37" s="29">
        <f t="shared" si="22"/>
        <v>0.46153846153846151</v>
      </c>
      <c r="AH37" s="29">
        <f t="shared" si="23"/>
        <v>7.1428571428571432</v>
      </c>
      <c r="AI37" s="27"/>
    </row>
    <row r="38" spans="1:35" ht="14.25" customHeight="1">
      <c r="A38" s="17" t="s">
        <v>119</v>
      </c>
      <c r="B38" s="8" t="s">
        <v>120</v>
      </c>
      <c r="C38" s="8" t="s">
        <v>102</v>
      </c>
      <c r="D38" s="9">
        <v>21</v>
      </c>
      <c r="E38" s="9">
        <v>9</v>
      </c>
      <c r="F38" s="9">
        <v>71.333299999999994</v>
      </c>
      <c r="G38" s="9">
        <v>6</v>
      </c>
      <c r="H38" s="9">
        <v>5</v>
      </c>
      <c r="J38" s="9">
        <v>78</v>
      </c>
      <c r="K38" s="9">
        <v>45</v>
      </c>
      <c r="L38" s="9">
        <v>33</v>
      </c>
      <c r="M38" s="9">
        <v>5</v>
      </c>
      <c r="N38" s="10">
        <v>23</v>
      </c>
      <c r="O38" s="9">
        <v>2</v>
      </c>
      <c r="P38" s="8">
        <v>0</v>
      </c>
      <c r="Q38" s="9">
        <v>52</v>
      </c>
      <c r="R38" s="9">
        <v>6</v>
      </c>
      <c r="S38" s="9">
        <v>2</v>
      </c>
      <c r="T38" s="33">
        <v>2</v>
      </c>
      <c r="U38" s="9">
        <v>284</v>
      </c>
      <c r="V38" s="9">
        <v>4</v>
      </c>
      <c r="W38" s="9">
        <v>5</v>
      </c>
      <c r="Y38" s="28">
        <f t="shared" si="14"/>
        <v>4.163553347454835</v>
      </c>
      <c r="Z38" s="29">
        <f t="shared" si="15"/>
        <v>1.4158885120974356</v>
      </c>
      <c r="AA38" s="30">
        <f t="shared" si="16"/>
        <v>0.27464788732394368</v>
      </c>
      <c r="AB38" s="30">
        <f t="shared" si="17"/>
        <v>0.33753943217665616</v>
      </c>
      <c r="AC38" s="29">
        <f t="shared" si="18"/>
        <v>3.7728975106997718</v>
      </c>
      <c r="AD38" s="30">
        <f t="shared" si="19"/>
        <v>0.31601731601731603</v>
      </c>
      <c r="AE38" s="28">
        <f t="shared" si="20"/>
        <v>6.5607507293227716</v>
      </c>
      <c r="AF38" s="28">
        <f t="shared" si="21"/>
        <v>2.9018705148927646</v>
      </c>
      <c r="AG38" s="29">
        <f t="shared" si="22"/>
        <v>0.63084141628103563</v>
      </c>
      <c r="AH38" s="29">
        <f t="shared" si="23"/>
        <v>2.2608695652173911</v>
      </c>
      <c r="AI38" s="27"/>
    </row>
    <row r="39" spans="1:35" ht="14.25" customHeight="1">
      <c r="A39" s="17" t="s">
        <v>121</v>
      </c>
      <c r="B39" s="8" t="s">
        <v>122</v>
      </c>
      <c r="C39" s="8" t="s">
        <v>102</v>
      </c>
      <c r="D39" s="9">
        <v>17</v>
      </c>
      <c r="E39" s="9">
        <v>5</v>
      </c>
      <c r="F39" s="9">
        <v>39.666699999999999</v>
      </c>
      <c r="G39" s="9">
        <v>2</v>
      </c>
      <c r="H39" s="9">
        <v>5</v>
      </c>
      <c r="I39" s="8"/>
      <c r="J39" s="9">
        <v>39</v>
      </c>
      <c r="K39" s="9">
        <v>22</v>
      </c>
      <c r="L39" s="9">
        <v>21</v>
      </c>
      <c r="M39" s="9">
        <v>1</v>
      </c>
      <c r="N39" s="10">
        <v>17</v>
      </c>
      <c r="O39" s="9">
        <v>2</v>
      </c>
      <c r="P39" s="8">
        <v>0</v>
      </c>
      <c r="Q39" s="9">
        <v>39</v>
      </c>
      <c r="R39" s="9">
        <v>2</v>
      </c>
      <c r="S39" s="9">
        <v>7</v>
      </c>
      <c r="T39" s="9">
        <v>1</v>
      </c>
      <c r="U39" s="9">
        <v>152</v>
      </c>
      <c r="V39" s="8">
        <v>0</v>
      </c>
      <c r="W39" s="9">
        <v>5</v>
      </c>
      <c r="Y39" s="28">
        <f t="shared" si="14"/>
        <v>4.7647018784017829</v>
      </c>
      <c r="Z39" s="29">
        <f t="shared" si="15"/>
        <v>1.4117635195264542</v>
      </c>
      <c r="AA39" s="30">
        <f t="shared" si="16"/>
        <v>0.25657894736842107</v>
      </c>
      <c r="AB39" s="30">
        <f t="shared" si="17"/>
        <v>0.33918128654970758</v>
      </c>
      <c r="AC39" s="29">
        <f t="shared" si="18"/>
        <v>2.8983194972105064</v>
      </c>
      <c r="AD39" s="30">
        <f t="shared" si="19"/>
        <v>0.3392857142857143</v>
      </c>
      <c r="AE39" s="28">
        <f t="shared" si="20"/>
        <v>8.8487320598890253</v>
      </c>
      <c r="AF39" s="28">
        <f t="shared" si="21"/>
        <v>3.8571396158490625</v>
      </c>
      <c r="AG39" s="29">
        <f t="shared" si="22"/>
        <v>0.22689056563818014</v>
      </c>
      <c r="AH39" s="29">
        <f t="shared" si="23"/>
        <v>2.2941176470588234</v>
      </c>
      <c r="AI39" s="27"/>
    </row>
    <row r="40" spans="1:35" ht="14.25" customHeight="1">
      <c r="A40" s="17" t="s">
        <v>123</v>
      </c>
      <c r="B40" s="8" t="s">
        <v>124</v>
      </c>
      <c r="C40" s="8" t="s">
        <v>102</v>
      </c>
      <c r="D40" s="9">
        <v>13</v>
      </c>
      <c r="E40" s="9">
        <v>4</v>
      </c>
      <c r="F40" s="9">
        <v>49</v>
      </c>
      <c r="G40" s="9">
        <v>5</v>
      </c>
      <c r="H40" s="9">
        <v>1</v>
      </c>
      <c r="J40" s="9">
        <v>35</v>
      </c>
      <c r="K40" s="9">
        <v>18</v>
      </c>
      <c r="L40" s="9">
        <v>14</v>
      </c>
      <c r="M40" s="8">
        <v>0</v>
      </c>
      <c r="N40" s="10">
        <v>21</v>
      </c>
      <c r="O40" s="9">
        <v>3</v>
      </c>
      <c r="P40" s="8">
        <v>0</v>
      </c>
      <c r="Q40" s="9">
        <v>56</v>
      </c>
      <c r="R40" s="9">
        <v>4</v>
      </c>
      <c r="S40" s="9">
        <v>8</v>
      </c>
      <c r="T40" s="9">
        <v>2</v>
      </c>
      <c r="U40" s="9">
        <v>180</v>
      </c>
      <c r="V40" s="9">
        <v>2</v>
      </c>
      <c r="W40" s="9">
        <v>2</v>
      </c>
      <c r="Y40" s="28">
        <f t="shared" si="14"/>
        <v>2.5714285714285712</v>
      </c>
      <c r="Z40" s="29">
        <f t="shared" si="15"/>
        <v>1.1428571428571428</v>
      </c>
      <c r="AA40" s="30">
        <f t="shared" si="16"/>
        <v>0.19444444444444445</v>
      </c>
      <c r="AB40" s="30">
        <f t="shared" si="17"/>
        <v>0.28985507246376813</v>
      </c>
      <c r="AC40" s="29">
        <f t="shared" si="18"/>
        <v>2.3448979591836734</v>
      </c>
      <c r="AD40" s="30">
        <f t="shared" si="19"/>
        <v>0.27777777777777779</v>
      </c>
      <c r="AE40" s="28">
        <f t="shared" si="20"/>
        <v>10.285714285714285</v>
      </c>
      <c r="AF40" s="28">
        <f t="shared" si="21"/>
        <v>3.8571428571428568</v>
      </c>
      <c r="AG40" s="29">
        <f t="shared" si="22"/>
        <v>0</v>
      </c>
      <c r="AH40" s="29">
        <f t="shared" si="23"/>
        <v>2.6666666666666665</v>
      </c>
      <c r="AI40" s="27"/>
    </row>
    <row r="41" spans="1:35" ht="14.25" customHeight="1">
      <c r="A41" s="17" t="s">
        <v>125</v>
      </c>
      <c r="B41" t="s">
        <v>126</v>
      </c>
      <c r="C41" s="8" t="s">
        <v>98</v>
      </c>
      <c r="D41" s="9">
        <v>16</v>
      </c>
      <c r="E41" s="9">
        <v>10</v>
      </c>
      <c r="F41" s="9">
        <v>70</v>
      </c>
      <c r="G41" s="9">
        <v>3</v>
      </c>
      <c r="H41" s="9">
        <v>5</v>
      </c>
      <c r="J41" s="9">
        <v>75</v>
      </c>
      <c r="K41" s="9">
        <v>27</v>
      </c>
      <c r="L41" s="9">
        <v>26</v>
      </c>
      <c r="M41" s="9">
        <v>5</v>
      </c>
      <c r="N41" s="10">
        <v>20</v>
      </c>
      <c r="O41" s="9">
        <v>2</v>
      </c>
      <c r="P41" s="8">
        <v>0</v>
      </c>
      <c r="Q41" s="9">
        <v>76</v>
      </c>
      <c r="R41" s="9">
        <v>5</v>
      </c>
      <c r="S41" s="9">
        <v>5</v>
      </c>
      <c r="T41" s="8">
        <v>0</v>
      </c>
      <c r="U41" s="9">
        <v>273</v>
      </c>
      <c r="V41" s="9">
        <v>1</v>
      </c>
      <c r="W41" s="9">
        <v>3</v>
      </c>
      <c r="Y41" s="28">
        <f t="shared" si="14"/>
        <v>3.342857142857143</v>
      </c>
      <c r="Z41" s="29">
        <f t="shared" si="15"/>
        <v>1.3571428571428572</v>
      </c>
      <c r="AA41" s="30">
        <f t="shared" si="16"/>
        <v>0.27472527472527475</v>
      </c>
      <c r="AB41" s="30">
        <f t="shared" si="17"/>
        <v>0.33444816053511706</v>
      </c>
      <c r="AC41" s="29">
        <f t="shared" si="18"/>
        <v>2.9285714285714288</v>
      </c>
      <c r="AD41" s="30">
        <f t="shared" si="19"/>
        <v>0.36269430051813473</v>
      </c>
      <c r="AE41" s="28">
        <f t="shared" si="20"/>
        <v>9.7714285714285705</v>
      </c>
      <c r="AF41" s="28">
        <f t="shared" si="21"/>
        <v>2.5714285714285712</v>
      </c>
      <c r="AG41" s="29">
        <f t="shared" si="22"/>
        <v>0.64285714285714279</v>
      </c>
      <c r="AH41" s="29">
        <f t="shared" si="23"/>
        <v>3.8</v>
      </c>
      <c r="AI41" s="27"/>
    </row>
    <row r="42" spans="1:35" ht="14.25" customHeight="1">
      <c r="A42" s="17" t="s">
        <v>127</v>
      </c>
      <c r="B42" s="8" t="s">
        <v>128</v>
      </c>
      <c r="C42" s="8" t="s">
        <v>98</v>
      </c>
      <c r="D42" s="9">
        <v>2</v>
      </c>
      <c r="E42" s="9">
        <v>2</v>
      </c>
      <c r="F42" s="9">
        <v>4.3333000000000004</v>
      </c>
      <c r="G42" s="8">
        <v>0</v>
      </c>
      <c r="H42" s="8">
        <v>0</v>
      </c>
      <c r="J42" s="9">
        <v>9</v>
      </c>
      <c r="K42" s="8">
        <v>3</v>
      </c>
      <c r="L42" s="8">
        <v>3</v>
      </c>
      <c r="M42" s="8">
        <v>1</v>
      </c>
      <c r="N42" s="32">
        <f>O42+P42</f>
        <v>3</v>
      </c>
      <c r="O42" s="9">
        <v>3</v>
      </c>
      <c r="P42" s="8">
        <v>0</v>
      </c>
      <c r="Q42" s="9">
        <v>6</v>
      </c>
      <c r="R42" s="8">
        <v>0</v>
      </c>
      <c r="S42" s="9">
        <v>2</v>
      </c>
      <c r="T42" s="8">
        <v>0</v>
      </c>
      <c r="U42" s="9">
        <v>21</v>
      </c>
      <c r="V42" s="8">
        <v>0</v>
      </c>
      <c r="W42" s="8">
        <v>0</v>
      </c>
      <c r="Y42" s="28">
        <f t="shared" si="14"/>
        <v>6.2308171601320002</v>
      </c>
      <c r="Z42" s="29">
        <f t="shared" si="15"/>
        <v>2.7692520711697779</v>
      </c>
      <c r="AA42" s="30">
        <f t="shared" si="16"/>
        <v>0.42857142857142855</v>
      </c>
      <c r="AB42" s="30">
        <f t="shared" si="17"/>
        <v>0.5</v>
      </c>
      <c r="AC42" s="29">
        <f t="shared" si="18"/>
        <v>5.4077100593081484</v>
      </c>
      <c r="AD42" s="30">
        <f t="shared" si="19"/>
        <v>0.5714285714285714</v>
      </c>
      <c r="AE42" s="28">
        <f t="shared" si="20"/>
        <v>12.461634320264</v>
      </c>
      <c r="AF42" s="28">
        <f t="shared" si="21"/>
        <v>6.2308171601320002</v>
      </c>
      <c r="AG42" s="29">
        <f t="shared" si="22"/>
        <v>2.0769390533773335</v>
      </c>
      <c r="AH42" s="29">
        <f t="shared" si="23"/>
        <v>2</v>
      </c>
      <c r="AI42" s="27"/>
    </row>
    <row r="43" spans="1:35" ht="14.25" customHeight="1">
      <c r="A43" s="17" t="s">
        <v>129</v>
      </c>
      <c r="B43" t="s">
        <v>47</v>
      </c>
      <c r="C43" s="8" t="s">
        <v>102</v>
      </c>
      <c r="D43" s="9">
        <v>21</v>
      </c>
      <c r="E43" s="9">
        <v>5</v>
      </c>
      <c r="F43" s="9">
        <v>48.666699999999999</v>
      </c>
      <c r="G43" s="9">
        <v>5</v>
      </c>
      <c r="H43" s="9">
        <v>1</v>
      </c>
      <c r="J43" s="9">
        <v>36</v>
      </c>
      <c r="K43" s="9">
        <v>25</v>
      </c>
      <c r="L43" s="9">
        <v>22</v>
      </c>
      <c r="M43" s="9">
        <v>2</v>
      </c>
      <c r="N43" s="10">
        <v>32</v>
      </c>
      <c r="O43" s="9">
        <v>4</v>
      </c>
      <c r="P43" s="8">
        <v>0</v>
      </c>
      <c r="Q43" s="9">
        <v>69</v>
      </c>
      <c r="R43" s="9">
        <v>8</v>
      </c>
      <c r="S43" s="9">
        <v>8</v>
      </c>
      <c r="T43" s="9">
        <v>1</v>
      </c>
      <c r="U43" s="9">
        <v>175</v>
      </c>
      <c r="V43" s="9">
        <v>4</v>
      </c>
      <c r="W43" s="9">
        <v>2</v>
      </c>
      <c r="Y43" s="28">
        <f t="shared" si="14"/>
        <v>4.0684903640476957</v>
      </c>
      <c r="Z43" s="29">
        <f t="shared" si="15"/>
        <v>1.3972593169456733</v>
      </c>
      <c r="AA43" s="30">
        <f t="shared" si="16"/>
        <v>0.20571428571428571</v>
      </c>
      <c r="AB43" s="30">
        <f t="shared" si="17"/>
        <v>0.34703196347031962</v>
      </c>
      <c r="AC43" s="29">
        <f t="shared" si="18"/>
        <v>3.2643834490524322</v>
      </c>
      <c r="AD43" s="30">
        <f t="shared" si="19"/>
        <v>0.31481481481481483</v>
      </c>
      <c r="AE43" s="28">
        <f t="shared" si="20"/>
        <v>12.760265232695048</v>
      </c>
      <c r="AF43" s="28">
        <f t="shared" si="21"/>
        <v>5.9178041658875573</v>
      </c>
      <c r="AG43" s="29">
        <f t="shared" si="22"/>
        <v>0.36986276036797233</v>
      </c>
      <c r="AH43" s="29">
        <f t="shared" si="23"/>
        <v>2.15625</v>
      </c>
      <c r="AI43" s="27"/>
    </row>
    <row r="44" spans="1:35" ht="14.25" customHeight="1">
      <c r="A44" s="17" t="s">
        <v>130</v>
      </c>
      <c r="B44" s="8" t="s">
        <v>131</v>
      </c>
      <c r="C44" s="8" t="s">
        <v>102</v>
      </c>
      <c r="D44" s="9">
        <v>17</v>
      </c>
      <c r="E44" s="9">
        <v>5</v>
      </c>
      <c r="F44" s="9">
        <v>53</v>
      </c>
      <c r="G44" s="9">
        <v>6</v>
      </c>
      <c r="H44" s="8">
        <v>0</v>
      </c>
      <c r="I44" s="8"/>
      <c r="J44" s="9">
        <v>41</v>
      </c>
      <c r="K44" s="9">
        <v>19</v>
      </c>
      <c r="L44" s="9">
        <v>18</v>
      </c>
      <c r="M44" s="9">
        <v>4</v>
      </c>
      <c r="N44" s="10">
        <v>24</v>
      </c>
      <c r="O44" s="8">
        <v>0</v>
      </c>
      <c r="P44" s="8">
        <v>0</v>
      </c>
      <c r="Q44" s="9">
        <v>65</v>
      </c>
      <c r="R44" s="9">
        <v>3</v>
      </c>
      <c r="S44" s="9">
        <v>2</v>
      </c>
      <c r="T44" s="9">
        <v>2</v>
      </c>
      <c r="U44" s="9">
        <v>190</v>
      </c>
      <c r="V44" s="8">
        <v>0</v>
      </c>
      <c r="W44" s="9">
        <v>1</v>
      </c>
      <c r="Y44" s="28">
        <f t="shared" si="14"/>
        <v>3.0566037735849054</v>
      </c>
      <c r="Z44" s="29">
        <f t="shared" si="15"/>
        <v>1.2264150943396226</v>
      </c>
      <c r="AA44" s="30">
        <f t="shared" si="16"/>
        <v>0.21578947368421053</v>
      </c>
      <c r="AB44" s="30">
        <f t="shared" si="17"/>
        <v>0.31336405529953915</v>
      </c>
      <c r="AC44" s="29">
        <f t="shared" si="18"/>
        <v>3.156603773584906</v>
      </c>
      <c r="AD44" s="30">
        <f t="shared" si="19"/>
        <v>0.30578512396694213</v>
      </c>
      <c r="AE44" s="28">
        <f t="shared" si="20"/>
        <v>11.037735849056602</v>
      </c>
      <c r="AF44" s="28">
        <f t="shared" si="21"/>
        <v>4.0754716981132075</v>
      </c>
      <c r="AG44" s="29">
        <f t="shared" si="22"/>
        <v>0.67924528301886788</v>
      </c>
      <c r="AH44" s="29">
        <f t="shared" si="23"/>
        <v>2.7083333333333335</v>
      </c>
      <c r="AI44" s="27"/>
    </row>
    <row r="45" spans="1:35" ht="14.25" customHeight="1">
      <c r="A45" s="17" t="s">
        <v>132</v>
      </c>
      <c r="B45" t="s">
        <v>47</v>
      </c>
      <c r="C45" s="8" t="s">
        <v>98</v>
      </c>
      <c r="D45" s="9">
        <v>7</v>
      </c>
      <c r="E45" s="9">
        <v>5</v>
      </c>
      <c r="F45" s="9">
        <v>18.666699999999999</v>
      </c>
      <c r="G45" s="8">
        <v>0</v>
      </c>
      <c r="H45" s="8">
        <v>0</v>
      </c>
      <c r="J45" s="9">
        <v>18</v>
      </c>
      <c r="K45" s="9">
        <v>14</v>
      </c>
      <c r="L45" s="9">
        <v>12</v>
      </c>
      <c r="M45" s="8">
        <v>0</v>
      </c>
      <c r="N45" s="10">
        <v>15</v>
      </c>
      <c r="O45" s="9">
        <v>3</v>
      </c>
      <c r="P45" s="8">
        <v>0</v>
      </c>
      <c r="Q45" s="9">
        <v>17</v>
      </c>
      <c r="R45" s="9">
        <v>3</v>
      </c>
      <c r="S45" s="9">
        <v>2</v>
      </c>
      <c r="T45" s="8">
        <v>0</v>
      </c>
      <c r="U45" s="9">
        <v>65</v>
      </c>
      <c r="V45" s="9">
        <v>1</v>
      </c>
      <c r="W45" s="9">
        <v>1</v>
      </c>
      <c r="Y45" s="28">
        <f t="shared" si="14"/>
        <v>5.7857039541000823</v>
      </c>
      <c r="Z45" s="29">
        <f t="shared" si="15"/>
        <v>1.7678539859750251</v>
      </c>
      <c r="AA45" s="30">
        <f t="shared" si="16"/>
        <v>0.27692307692307694</v>
      </c>
      <c r="AB45" s="30">
        <f t="shared" si="17"/>
        <v>0.42857142857142855</v>
      </c>
      <c r="AC45" s="29">
        <f t="shared" si="18"/>
        <v>4.1714266581666823</v>
      </c>
      <c r="AD45" s="30">
        <f t="shared" si="19"/>
        <v>0.36734693877551022</v>
      </c>
      <c r="AE45" s="28">
        <f t="shared" si="20"/>
        <v>8.1964139349751175</v>
      </c>
      <c r="AF45" s="28">
        <f t="shared" si="21"/>
        <v>7.2321299426251029</v>
      </c>
      <c r="AG45" s="29">
        <f t="shared" si="22"/>
        <v>0</v>
      </c>
      <c r="AH45" s="29">
        <f t="shared" si="23"/>
        <v>1.1333333333333333</v>
      </c>
      <c r="AI45" s="27"/>
    </row>
    <row r="46" spans="1:35" ht="14.25" customHeight="1">
      <c r="A46" s="17" t="s">
        <v>133</v>
      </c>
      <c r="B46" s="8" t="s">
        <v>47</v>
      </c>
      <c r="C46" s="8" t="s">
        <v>98</v>
      </c>
      <c r="D46" s="9">
        <v>4</v>
      </c>
      <c r="E46" s="9">
        <v>0</v>
      </c>
      <c r="F46" s="9">
        <v>2</v>
      </c>
      <c r="G46" s="8">
        <v>0</v>
      </c>
      <c r="H46" s="8">
        <v>0</v>
      </c>
      <c r="J46" s="9">
        <v>2</v>
      </c>
      <c r="K46" s="8">
        <v>0</v>
      </c>
      <c r="L46" s="8">
        <v>0</v>
      </c>
      <c r="M46" s="8">
        <v>0</v>
      </c>
      <c r="N46" s="32">
        <f>O46+P46</f>
        <v>2</v>
      </c>
      <c r="O46" s="9">
        <v>2</v>
      </c>
      <c r="P46" s="8">
        <v>0</v>
      </c>
      <c r="Q46" s="8">
        <v>0</v>
      </c>
      <c r="R46" s="8">
        <v>0</v>
      </c>
      <c r="S46" s="9">
        <v>1</v>
      </c>
      <c r="T46" s="8">
        <v>0</v>
      </c>
      <c r="U46" s="9">
        <v>8</v>
      </c>
      <c r="V46" s="8">
        <v>0</v>
      </c>
      <c r="W46" s="8">
        <v>0</v>
      </c>
      <c r="Y46" s="28">
        <f t="shared" si="14"/>
        <v>0</v>
      </c>
      <c r="Z46" s="29">
        <f t="shared" si="15"/>
        <v>2</v>
      </c>
      <c r="AA46" s="30">
        <f t="shared" si="16"/>
        <v>0.25</v>
      </c>
      <c r="AB46" s="30">
        <f t="shared" si="17"/>
        <v>0.4</v>
      </c>
      <c r="AC46" s="29">
        <f t="shared" si="18"/>
        <v>6.1</v>
      </c>
      <c r="AD46" s="30">
        <f t="shared" si="19"/>
        <v>0.25</v>
      </c>
      <c r="AE46" s="28">
        <f t="shared" si="20"/>
        <v>0</v>
      </c>
      <c r="AF46" s="28">
        <f t="shared" si="21"/>
        <v>9</v>
      </c>
      <c r="AG46" s="29">
        <f t="shared" si="22"/>
        <v>0</v>
      </c>
      <c r="AH46" s="29">
        <f t="shared" si="23"/>
        <v>0</v>
      </c>
      <c r="AI46" s="27"/>
    </row>
    <row r="47" spans="1:35" ht="14.25" customHeight="1">
      <c r="A47" s="17" t="s">
        <v>77</v>
      </c>
      <c r="B47" s="8" t="s">
        <v>61</v>
      </c>
      <c r="C47" s="8" t="s">
        <v>67</v>
      </c>
      <c r="D47" s="9">
        <v>4</v>
      </c>
      <c r="E47" s="8">
        <v>0</v>
      </c>
      <c r="F47" s="9">
        <v>3.6667000000000001</v>
      </c>
      <c r="G47" s="8">
        <v>0</v>
      </c>
      <c r="H47" s="8">
        <v>0</v>
      </c>
      <c r="I47" s="8"/>
      <c r="J47" s="8">
        <v>0</v>
      </c>
      <c r="K47" s="9">
        <v>2</v>
      </c>
      <c r="L47" s="8">
        <v>0</v>
      </c>
      <c r="M47" s="8">
        <v>0</v>
      </c>
      <c r="N47" s="10">
        <v>3</v>
      </c>
      <c r="O47" s="8">
        <v>1</v>
      </c>
      <c r="P47" s="8">
        <v>0</v>
      </c>
      <c r="Q47" s="9">
        <v>3</v>
      </c>
      <c r="R47" s="9">
        <v>2</v>
      </c>
      <c r="S47" s="8">
        <v>0</v>
      </c>
      <c r="T47" s="9">
        <v>1</v>
      </c>
      <c r="U47" s="9">
        <v>11</v>
      </c>
      <c r="V47" s="8">
        <v>0</v>
      </c>
      <c r="W47" s="8">
        <v>0</v>
      </c>
      <c r="Y47" s="28">
        <f t="shared" si="14"/>
        <v>0</v>
      </c>
      <c r="Z47" s="29">
        <f t="shared" si="15"/>
        <v>0.81817438023290701</v>
      </c>
      <c r="AA47" s="30">
        <f t="shared" si="16"/>
        <v>0</v>
      </c>
      <c r="AB47" s="30">
        <f t="shared" si="17"/>
        <v>0.3125</v>
      </c>
      <c r="AC47" s="29">
        <f t="shared" si="18"/>
        <v>5.5545231406987208</v>
      </c>
      <c r="AD47" s="30">
        <f t="shared" si="19"/>
        <v>0</v>
      </c>
      <c r="AE47" s="28">
        <f t="shared" si="20"/>
        <v>7.3635694220961634</v>
      </c>
      <c r="AF47" s="28">
        <f t="shared" si="21"/>
        <v>7.3635694220961634</v>
      </c>
      <c r="AG47" s="29">
        <f t="shared" si="22"/>
        <v>0</v>
      </c>
      <c r="AH47" s="29">
        <f t="shared" si="23"/>
        <v>1</v>
      </c>
      <c r="AI47" s="27"/>
    </row>
    <row r="48" spans="1:35" ht="14.25" customHeight="1">
      <c r="A48" s="17" t="s">
        <v>134</v>
      </c>
      <c r="B48" s="8" t="s">
        <v>97</v>
      </c>
      <c r="C48" s="8" t="s">
        <v>98</v>
      </c>
      <c r="D48" s="9">
        <v>22</v>
      </c>
      <c r="E48" s="8">
        <v>0</v>
      </c>
      <c r="F48" s="9">
        <v>27.333300000000001</v>
      </c>
      <c r="G48" s="9">
        <v>2</v>
      </c>
      <c r="H48" s="8">
        <v>0</v>
      </c>
      <c r="J48" s="9">
        <v>28</v>
      </c>
      <c r="K48" s="9">
        <v>14</v>
      </c>
      <c r="L48" s="9">
        <v>9</v>
      </c>
      <c r="M48" s="9">
        <v>1</v>
      </c>
      <c r="N48" s="10">
        <v>15</v>
      </c>
      <c r="O48" s="8">
        <v>0</v>
      </c>
      <c r="P48" s="8">
        <v>0</v>
      </c>
      <c r="Q48" s="9">
        <v>28</v>
      </c>
      <c r="R48" s="9">
        <v>3</v>
      </c>
      <c r="S48" s="9">
        <v>2</v>
      </c>
      <c r="T48" s="8">
        <v>0</v>
      </c>
      <c r="U48" s="9">
        <v>98</v>
      </c>
      <c r="V48" s="9">
        <v>2</v>
      </c>
      <c r="W48" s="9">
        <v>7</v>
      </c>
      <c r="Y48" s="28">
        <f t="shared" si="14"/>
        <v>2.9634182480710343</v>
      </c>
      <c r="Z48" s="29">
        <f t="shared" si="15"/>
        <v>1.573172650210549</v>
      </c>
      <c r="AA48" s="30">
        <f t="shared" si="16"/>
        <v>0.2857142857142857</v>
      </c>
      <c r="AB48" s="30">
        <f t="shared" si="17"/>
        <v>0.38983050847457629</v>
      </c>
      <c r="AC48" s="29">
        <f t="shared" si="18"/>
        <v>3.5024395151701406</v>
      </c>
      <c r="AD48" s="30">
        <f t="shared" si="19"/>
        <v>0.38028169014084506</v>
      </c>
      <c r="AE48" s="28">
        <f t="shared" si="20"/>
        <v>9.2195234384432183</v>
      </c>
      <c r="AF48" s="28">
        <f t="shared" si="21"/>
        <v>4.9390304134517233</v>
      </c>
      <c r="AG48" s="29">
        <f t="shared" si="22"/>
        <v>0.32926869423011484</v>
      </c>
      <c r="AH48" s="29">
        <f t="shared" si="23"/>
        <v>1.8666666666666667</v>
      </c>
      <c r="AI48" s="27"/>
    </row>
    <row r="49" spans="1:35" ht="14.25" customHeight="1">
      <c r="A49" s="17" t="s">
        <v>135</v>
      </c>
      <c r="B49" s="8" t="s">
        <v>74</v>
      </c>
      <c r="C49" s="8" t="s">
        <v>102</v>
      </c>
      <c r="D49" s="9">
        <v>10</v>
      </c>
      <c r="E49" s="8">
        <v>0</v>
      </c>
      <c r="F49" s="9">
        <v>16.666699999999999</v>
      </c>
      <c r="G49" s="9">
        <v>1</v>
      </c>
      <c r="H49" s="9">
        <v>1</v>
      </c>
      <c r="J49" s="9">
        <v>16</v>
      </c>
      <c r="K49" s="9">
        <v>17</v>
      </c>
      <c r="L49" s="9">
        <v>17</v>
      </c>
      <c r="M49" s="9">
        <v>2</v>
      </c>
      <c r="N49" s="10">
        <v>16</v>
      </c>
      <c r="O49" s="9">
        <v>7</v>
      </c>
      <c r="P49" s="8">
        <v>0</v>
      </c>
      <c r="Q49" s="9">
        <v>20</v>
      </c>
      <c r="R49" s="9">
        <v>3</v>
      </c>
      <c r="S49" s="9">
        <v>5</v>
      </c>
      <c r="T49" s="8">
        <v>0</v>
      </c>
      <c r="U49" s="9">
        <v>62</v>
      </c>
      <c r="V49" s="9">
        <v>2</v>
      </c>
      <c r="W49" s="8">
        <v>1</v>
      </c>
      <c r="Y49" s="28">
        <f t="shared" si="14"/>
        <v>9.1799816400367202</v>
      </c>
      <c r="Z49" s="29">
        <f t="shared" si="15"/>
        <v>1.91999616000768</v>
      </c>
      <c r="AA49" s="30">
        <f t="shared" si="16"/>
        <v>0.25806451612903225</v>
      </c>
      <c r="AB49" s="30">
        <f t="shared" si="17"/>
        <v>0.42168674698795183</v>
      </c>
      <c r="AC49" s="29">
        <f t="shared" si="18"/>
        <v>5.6799948400103197</v>
      </c>
      <c r="AD49" s="30">
        <f t="shared" si="19"/>
        <v>0.33333333333333331</v>
      </c>
      <c r="AE49" s="28">
        <f t="shared" si="20"/>
        <v>10.7999784000432</v>
      </c>
      <c r="AF49" s="28">
        <f t="shared" si="21"/>
        <v>8.6399827200345598</v>
      </c>
      <c r="AG49" s="29">
        <f t="shared" si="22"/>
        <v>1.07999784000432</v>
      </c>
      <c r="AH49" s="29">
        <f t="shared" si="23"/>
        <v>1.25</v>
      </c>
      <c r="AI49" s="27"/>
    </row>
    <row r="50" spans="1:35" ht="14.25" customHeight="1">
      <c r="A50" s="34" t="s">
        <v>136</v>
      </c>
      <c r="B50" s="35" t="s">
        <v>137</v>
      </c>
      <c r="C50" s="35" t="s">
        <v>102</v>
      </c>
      <c r="D50" s="35">
        <v>25</v>
      </c>
      <c r="E50" s="35">
        <v>0</v>
      </c>
      <c r="F50" s="35">
        <v>28.666699999999999</v>
      </c>
      <c r="G50" s="35">
        <v>2</v>
      </c>
      <c r="H50" s="35">
        <v>2</v>
      </c>
      <c r="I50" s="36"/>
      <c r="J50" s="35">
        <v>17</v>
      </c>
      <c r="K50" s="35">
        <v>6</v>
      </c>
      <c r="L50" s="35">
        <v>5</v>
      </c>
      <c r="M50" s="35">
        <v>0</v>
      </c>
      <c r="N50" s="10">
        <v>8</v>
      </c>
      <c r="O50" s="36"/>
      <c r="P50" s="36"/>
      <c r="Q50" s="9">
        <v>20</v>
      </c>
      <c r="R50" s="9">
        <v>1</v>
      </c>
      <c r="S50" s="9">
        <v>4</v>
      </c>
      <c r="T50" s="9">
        <v>3</v>
      </c>
      <c r="U50" s="35">
        <v>99</v>
      </c>
      <c r="V50" s="35">
        <v>0</v>
      </c>
      <c r="W50" s="35">
        <v>2</v>
      </c>
      <c r="X50" s="36"/>
      <c r="Y50" s="28">
        <f t="shared" si="14"/>
        <v>1.5697656165516087</v>
      </c>
      <c r="Z50" s="29">
        <f t="shared" si="15"/>
        <v>0.87209200919533814</v>
      </c>
      <c r="AA50" s="30">
        <f t="shared" si="16"/>
        <v>0.17171717171717171</v>
      </c>
      <c r="AB50" s="30">
        <f t="shared" si="17"/>
        <v>0.24074074074074073</v>
      </c>
      <c r="AC50" s="29">
        <f t="shared" si="18"/>
        <v>2.6465121552184243</v>
      </c>
      <c r="AD50" s="30">
        <f t="shared" si="19"/>
        <v>0.21518987341772153</v>
      </c>
      <c r="AE50" s="28">
        <f t="shared" si="20"/>
        <v>6.2790624662064349</v>
      </c>
      <c r="AF50" s="28">
        <f t="shared" si="21"/>
        <v>2.5116249864825742</v>
      </c>
      <c r="AG50" s="29">
        <f t="shared" si="22"/>
        <v>0</v>
      </c>
      <c r="AH50" s="29">
        <f t="shared" si="23"/>
        <v>2.5</v>
      </c>
      <c r="AI50" s="37"/>
    </row>
    <row r="51" spans="1:35" ht="14.25" customHeight="1">
      <c r="A51" s="34" t="s">
        <v>138</v>
      </c>
      <c r="B51" s="35" t="s">
        <v>137</v>
      </c>
      <c r="C51" s="35" t="s">
        <v>102</v>
      </c>
      <c r="D51" s="35">
        <v>16</v>
      </c>
      <c r="E51" s="35">
        <v>3</v>
      </c>
      <c r="F51" s="35">
        <v>34.333300000000001</v>
      </c>
      <c r="G51" s="35">
        <v>5</v>
      </c>
      <c r="H51" s="35">
        <v>1</v>
      </c>
      <c r="I51" s="36"/>
      <c r="J51" s="35">
        <v>34</v>
      </c>
      <c r="K51" s="35">
        <v>16</v>
      </c>
      <c r="L51" s="35">
        <v>15</v>
      </c>
      <c r="M51" s="35">
        <v>4</v>
      </c>
      <c r="N51" s="10">
        <v>3</v>
      </c>
      <c r="O51" s="36"/>
      <c r="P51" s="36"/>
      <c r="Q51" s="9">
        <v>49</v>
      </c>
      <c r="R51" s="9">
        <v>2</v>
      </c>
      <c r="S51" s="9">
        <v>0</v>
      </c>
      <c r="T51" s="9">
        <v>1</v>
      </c>
      <c r="U51" s="35">
        <v>126</v>
      </c>
      <c r="V51" s="35">
        <v>1</v>
      </c>
      <c r="W51" s="35">
        <v>6</v>
      </c>
      <c r="X51" s="36"/>
      <c r="Y51" s="28">
        <f t="shared" si="14"/>
        <v>3.9320426524685943</v>
      </c>
      <c r="Z51" s="29">
        <f t="shared" si="15"/>
        <v>1.0776709491950962</v>
      </c>
      <c r="AA51" s="30">
        <f t="shared" si="16"/>
        <v>0.26984126984126983</v>
      </c>
      <c r="AB51" s="30">
        <f t="shared" si="17"/>
        <v>0.29545454545454547</v>
      </c>
      <c r="AC51" s="29">
        <f t="shared" si="18"/>
        <v>2.19708650202573</v>
      </c>
      <c r="AD51" s="30">
        <f t="shared" si="19"/>
        <v>0.40540540540540543</v>
      </c>
      <c r="AE51" s="28">
        <f t="shared" si="20"/>
        <v>12.844672664730741</v>
      </c>
      <c r="AF51" s="28">
        <f t="shared" si="21"/>
        <v>0.78640853049371895</v>
      </c>
      <c r="AG51" s="29">
        <f t="shared" si="22"/>
        <v>1.0485447073249585</v>
      </c>
      <c r="AH51" s="29">
        <f t="shared" si="23"/>
        <v>16.333333333333332</v>
      </c>
      <c r="AI51" s="37"/>
    </row>
    <row r="52" spans="1:35" ht="14.25" customHeight="1">
      <c r="A52" s="34" t="s">
        <v>139</v>
      </c>
      <c r="B52" s="35" t="s">
        <v>140</v>
      </c>
      <c r="C52" s="35" t="s">
        <v>102</v>
      </c>
      <c r="D52" s="35">
        <v>27</v>
      </c>
      <c r="E52" s="35">
        <v>0</v>
      </c>
      <c r="F52" s="35">
        <v>46</v>
      </c>
      <c r="G52" s="35">
        <v>3</v>
      </c>
      <c r="H52" s="35">
        <v>2</v>
      </c>
      <c r="I52" s="36"/>
      <c r="J52" s="35">
        <v>29</v>
      </c>
      <c r="K52" s="35">
        <v>11</v>
      </c>
      <c r="L52" s="35">
        <v>8</v>
      </c>
      <c r="M52" s="35">
        <v>0</v>
      </c>
      <c r="N52" s="10">
        <v>13</v>
      </c>
      <c r="O52" s="36"/>
      <c r="P52" s="36"/>
      <c r="Q52" s="9">
        <v>49</v>
      </c>
      <c r="R52" s="9">
        <v>4</v>
      </c>
      <c r="S52" s="9">
        <v>6</v>
      </c>
      <c r="T52" s="9">
        <v>2</v>
      </c>
      <c r="U52" s="35">
        <v>163</v>
      </c>
      <c r="V52" s="35">
        <v>0</v>
      </c>
      <c r="W52" s="35">
        <v>5</v>
      </c>
      <c r="X52" s="36"/>
      <c r="Y52" s="28">
        <f t="shared" si="14"/>
        <v>1.5652173913043477</v>
      </c>
      <c r="Z52" s="29">
        <f t="shared" si="15"/>
        <v>0.91304347826086951</v>
      </c>
      <c r="AA52" s="30">
        <f t="shared" si="16"/>
        <v>0.17791411042944785</v>
      </c>
      <c r="AB52" s="30">
        <f t="shared" si="17"/>
        <v>0.25555555555555554</v>
      </c>
      <c r="AC52" s="29">
        <f t="shared" si="18"/>
        <v>2.0782608695652174</v>
      </c>
      <c r="AD52" s="30">
        <f t="shared" si="19"/>
        <v>0.25438596491228072</v>
      </c>
      <c r="AE52" s="28">
        <f t="shared" si="20"/>
        <v>9.5869565217391308</v>
      </c>
      <c r="AF52" s="28">
        <f t="shared" si="21"/>
        <v>2.543478260869565</v>
      </c>
      <c r="AG52" s="29">
        <f t="shared" si="22"/>
        <v>0</v>
      </c>
      <c r="AH52" s="29">
        <f t="shared" si="23"/>
        <v>3.7692307692307692</v>
      </c>
      <c r="AI52" s="37"/>
    </row>
    <row r="53" spans="1:35" ht="14.25" customHeight="1">
      <c r="A53" s="18" t="s">
        <v>141</v>
      </c>
      <c r="B53" s="18"/>
      <c r="C53" s="18"/>
      <c r="D53" s="18">
        <f t="shared" ref="D53:H53" si="24">SUM(D23:D52)</f>
        <v>440</v>
      </c>
      <c r="E53" s="18">
        <f t="shared" si="24"/>
        <v>177</v>
      </c>
      <c r="F53" s="18">
        <f t="shared" si="24"/>
        <v>1342.0001</v>
      </c>
      <c r="G53" s="18">
        <f t="shared" si="24"/>
        <v>89</v>
      </c>
      <c r="H53" s="18">
        <f t="shared" si="24"/>
        <v>73</v>
      </c>
      <c r="I53" s="18"/>
      <c r="J53" s="18">
        <f t="shared" ref="J53:W53" si="25">SUM(J23:J49)</f>
        <v>1146</v>
      </c>
      <c r="K53" s="18">
        <f t="shared" si="25"/>
        <v>645</v>
      </c>
      <c r="L53" s="18">
        <f t="shared" si="25"/>
        <v>546</v>
      </c>
      <c r="M53" s="18">
        <f t="shared" si="25"/>
        <v>70</v>
      </c>
      <c r="N53" s="18">
        <f t="shared" si="25"/>
        <v>539</v>
      </c>
      <c r="O53" s="18">
        <f t="shared" si="25"/>
        <v>36</v>
      </c>
      <c r="P53" s="18">
        <f t="shared" si="25"/>
        <v>0</v>
      </c>
      <c r="Q53" s="18">
        <f t="shared" si="25"/>
        <v>1260</v>
      </c>
      <c r="R53" s="18">
        <f t="shared" si="25"/>
        <v>127</v>
      </c>
      <c r="S53" s="18">
        <f t="shared" si="25"/>
        <v>103</v>
      </c>
      <c r="T53" s="18">
        <f t="shared" si="25"/>
        <v>27</v>
      </c>
      <c r="U53" s="18">
        <f t="shared" si="25"/>
        <v>4680</v>
      </c>
      <c r="V53" s="18">
        <f t="shared" si="25"/>
        <v>43</v>
      </c>
      <c r="W53" s="18">
        <f t="shared" si="25"/>
        <v>75</v>
      </c>
      <c r="X53" s="18"/>
      <c r="Y53" s="38">
        <f t="shared" si="14"/>
        <v>3.6616986839270727</v>
      </c>
      <c r="Z53" s="39">
        <f t="shared" si="15"/>
        <v>1.2555885800604636</v>
      </c>
      <c r="AA53" s="40">
        <f t="shared" si="16"/>
        <v>0.24487179487179486</v>
      </c>
      <c r="AB53" s="40">
        <f t="shared" si="17"/>
        <v>0.33624048988680644</v>
      </c>
      <c r="AC53" s="39">
        <f t="shared" si="18"/>
        <v>3.3891206938062077</v>
      </c>
      <c r="AD53" s="40">
        <f t="shared" si="19"/>
        <v>0.31712348953728264</v>
      </c>
      <c r="AE53" s="38">
        <f t="shared" si="20"/>
        <v>8.4500738859855531</v>
      </c>
      <c r="AF53" s="38">
        <f t="shared" si="21"/>
        <v>3.6147538290049308</v>
      </c>
      <c r="AG53" s="39">
        <f t="shared" si="22"/>
        <v>0.4694485492214196</v>
      </c>
      <c r="AH53" s="39">
        <f t="shared" si="23"/>
        <v>2.3376623376623376</v>
      </c>
      <c r="AI53" s="22"/>
    </row>
    <row r="54" spans="1:35" ht="14.25" customHeight="1">
      <c r="Z54" s="41"/>
      <c r="AA54" s="41"/>
      <c r="AB54" s="41"/>
      <c r="AC54" s="41"/>
      <c r="AD54" s="41"/>
      <c r="AE54" s="41"/>
      <c r="AF54" s="41"/>
      <c r="AG54" s="42"/>
      <c r="AH54" s="42"/>
      <c r="AI54" s="27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21"/>
  <sheetViews>
    <sheetView workbookViewId="0"/>
  </sheetViews>
  <sheetFormatPr defaultColWidth="14.42578125" defaultRowHeight="15" customHeight="1"/>
  <cols>
    <col min="1" max="10" width="8.855468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Falmouth Stats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Zmuda</cp:lastModifiedBy>
  <dcterms:modified xsi:type="dcterms:W3CDTF">2018-05-25T01:35:41Z</dcterms:modified>
</cp:coreProperties>
</file>